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4" documentId="8_{EEF974C3-90BA-4D88-8EB7-B9858440A1BA}" xr6:coauthVersionLast="46" xr6:coauthVersionMax="46" xr10:uidLastSave="{2E99F9DD-ECE6-4F1A-8EC8-C3DE231C99A6}"/>
  <bookViews>
    <workbookView xWindow="-110" yWindow="-110" windowWidth="19420" windowHeight="10560" xr2:uid="{00000000-000D-0000-FFFF-FFFF00000000}"/>
  </bookViews>
  <sheets>
    <sheet name="Титульна" sheetId="5" r:id="rId1"/>
    <sheet name="Дійні" sheetId="1" r:id="rId2"/>
    <sheet name="Сухостій" sheetId="2" r:id="rId3"/>
    <sheet name="Молодняк" sheetId="3" r:id="rId4"/>
    <sheet name="Довідник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3" l="1"/>
  <c r="I11" i="3"/>
  <c r="AA9" i="3" l="1"/>
  <c r="Q10" i="3"/>
  <c r="Q11" i="3"/>
  <c r="Q12" i="3"/>
  <c r="Q13" i="3"/>
  <c r="Q14" i="3"/>
  <c r="Q15" i="3"/>
  <c r="Q16" i="3"/>
  <c r="Q17" i="3"/>
  <c r="Q18" i="3"/>
  <c r="Q19" i="3"/>
  <c r="Q9" i="3"/>
  <c r="A2" i="3"/>
  <c r="A1" i="3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D5" i="2" l="1"/>
  <c r="D6" i="2"/>
  <c r="D7" i="2"/>
  <c r="D8" i="2"/>
  <c r="D9" i="2"/>
  <c r="D4" i="2"/>
  <c r="AD14" i="2"/>
  <c r="AA14" i="2"/>
  <c r="X14" i="2"/>
  <c r="U14" i="2"/>
  <c r="R14" i="2"/>
  <c r="BD14" i="2" l="1"/>
  <c r="BE14" i="2" s="1"/>
  <c r="O14" i="2"/>
  <c r="A2" i="2"/>
  <c r="A1" i="2"/>
  <c r="S9" i="3" l="1"/>
  <c r="R9" i="3"/>
  <c r="AB9" i="3"/>
  <c r="AC9" i="3"/>
  <c r="V9" i="3"/>
  <c r="Y9" i="3" s="1"/>
  <c r="I9" i="3"/>
  <c r="AG14" i="2"/>
  <c r="AJ14" i="2" s="1"/>
  <c r="BC14" i="2"/>
  <c r="BB14" i="2"/>
  <c r="AZ14" i="2"/>
  <c r="AY14" i="2"/>
  <c r="AW14" i="2"/>
  <c r="AV14" i="2"/>
  <c r="AT14" i="2"/>
  <c r="AS14" i="2"/>
  <c r="AQ14" i="2"/>
  <c r="AP14" i="2"/>
  <c r="AN14" i="2"/>
  <c r="AM14" i="2"/>
  <c r="I14" i="2"/>
  <c r="AE9" i="3" l="1"/>
  <c r="AD9" i="3"/>
  <c r="AW8" i="1"/>
  <c r="AX8" i="1" s="1"/>
  <c r="AW7" i="1"/>
  <c r="AO8" i="1"/>
  <c r="AO7" i="1"/>
  <c r="AB8" i="1"/>
  <c r="AC8" i="1"/>
  <c r="AD8" i="1"/>
  <c r="AC7" i="1"/>
  <c r="BE7" i="1" s="1"/>
  <c r="AD7" i="1"/>
  <c r="AB7" i="1"/>
  <c r="AX7" i="1" l="1"/>
  <c r="BE8" i="1"/>
  <c r="AE7" i="1"/>
  <c r="BD7" i="1" s="1"/>
  <c r="AE8" i="1"/>
  <c r="M8" i="1"/>
  <c r="M7" i="1"/>
  <c r="AI8" i="1" l="1"/>
  <c r="BD8" i="1"/>
  <c r="AI7" i="1"/>
  <c r="AZ8" i="1"/>
  <c r="AZ7" i="1"/>
  <c r="AV8" i="1" l="1"/>
  <c r="AV7" i="1"/>
  <c r="AT8" i="1"/>
  <c r="AT7" i="1"/>
  <c r="AR8" i="1"/>
  <c r="AR7" i="1"/>
  <c r="I8" i="1"/>
  <c r="I7" i="1"/>
  <c r="AH7" i="1" s="1"/>
  <c r="S8" i="1"/>
  <c r="S7" i="1"/>
  <c r="AA8" i="1"/>
  <c r="AA7" i="1"/>
  <c r="W8" i="1"/>
  <c r="W7" i="1"/>
  <c r="A2" i="1"/>
  <c r="A1" i="1"/>
  <c r="BH7" i="1" l="1"/>
  <c r="BI8" i="1"/>
  <c r="BB8" i="1"/>
  <c r="BI7" i="1"/>
  <c r="BB7" i="1"/>
  <c r="BA7" i="1"/>
  <c r="AK7" i="1"/>
  <c r="AL7" i="1" s="1"/>
  <c r="BH8" i="1"/>
  <c r="AK8" i="1"/>
  <c r="AH8" i="1"/>
  <c r="BA8" i="1"/>
  <c r="BJ8" i="1" l="1"/>
  <c r="BK7" i="1"/>
  <c r="BC7" i="1"/>
  <c r="BL7" i="1"/>
  <c r="AL8" i="1"/>
  <c r="BC8" i="1"/>
  <c r="BL8" i="1"/>
  <c r="BK8" i="1"/>
  <c r="BF8" i="1"/>
  <c r="BF7" i="1"/>
  <c r="BM8" i="1" l="1"/>
  <c r="BJ7" i="1"/>
  <c r="BM7" i="1"/>
</calcChain>
</file>

<file path=xl/sharedStrings.xml><?xml version="1.0" encoding="utf-8"?>
<sst xmlns="http://schemas.openxmlformats.org/spreadsheetml/2006/main" count="307" uniqueCount="123">
  <si>
    <t>Жир</t>
  </si>
  <si>
    <t>Отсутствие спиртовой барды на рынке</t>
  </si>
  <si>
    <t>Раздой (8,9,10,11)</t>
  </si>
  <si>
    <t>Высокопродуктивные (4,5,6,7,19,20,21)</t>
  </si>
  <si>
    <t>№ п/п</t>
  </si>
  <si>
    <t>Господарство:</t>
  </si>
  <si>
    <t>Узгоджено</t>
  </si>
  <si>
    <t>Пропонується</t>
  </si>
  <si>
    <t>Відхилено</t>
  </si>
  <si>
    <t>Вартість, грн/гол</t>
  </si>
  <si>
    <t>Рік:</t>
  </si>
  <si>
    <t>Проект IFC «Підвищення ефективності молочної галузі України»</t>
  </si>
  <si>
    <t>Тривалість нового раціону, днів</t>
  </si>
  <si>
    <t>Ціль</t>
  </si>
  <si>
    <t>Поточне</t>
  </si>
  <si>
    <t>Пропозиція</t>
  </si>
  <si>
    <t>Раціон</t>
  </si>
  <si>
    <t>Збалансованість мін.-віт.складу</t>
  </si>
  <si>
    <t>Група (-пи) тварин</t>
  </si>
  <si>
    <t xml:space="preserve"> Плановая дата вводу</t>
  </si>
  <si>
    <t>Рішення щодо зміни раціону</t>
  </si>
  <si>
    <t>* - поточне - це середнє за останні 7 днів ("Юніформ Агрі")</t>
  </si>
  <si>
    <t>Надій, гол / кг</t>
  </si>
  <si>
    <t xml:space="preserve"> +/- до цілі</t>
  </si>
  <si>
    <t>Білок</t>
  </si>
  <si>
    <t>Факт</t>
  </si>
  <si>
    <t>Надій, гол/кг</t>
  </si>
  <si>
    <t>Білок, %</t>
  </si>
  <si>
    <t>Жир, %</t>
  </si>
  <si>
    <t xml:space="preserve"> +/- до пропозиції</t>
  </si>
  <si>
    <t>Ціна молока, грн / кг</t>
  </si>
  <si>
    <t>Зміна доходу, грн</t>
  </si>
  <si>
    <t>Економічний ефект,  +/- грн</t>
  </si>
  <si>
    <t>Зміна витрат на годівлю, +/- грн</t>
  </si>
  <si>
    <t>Днів дії раціону</t>
  </si>
  <si>
    <t>Голів (середньодобове), факт</t>
  </si>
  <si>
    <t>Фактична дата вводу раціону</t>
  </si>
  <si>
    <t>Факт. ціна молока, грн / кг</t>
  </si>
  <si>
    <t xml:space="preserve">  +/- </t>
  </si>
  <si>
    <t>Планово голів (середньодобове)</t>
  </si>
  <si>
    <t>Заповняти лише голубі комірки</t>
  </si>
  <si>
    <t>Причина зміни раціону</t>
  </si>
  <si>
    <t>Контроль (одержаний результат (за період контролю) на дату контролю) ----- КОНТРОЛЬ ----- Контроль (одержаний результат (за період контролю) на дату контролю)</t>
  </si>
  <si>
    <t>Зміна у витратах на годівлю, грн</t>
  </si>
  <si>
    <t>Зміна у доході, грн</t>
  </si>
  <si>
    <t>Економічний ефект від зміни раціону за період контролю, грн</t>
  </si>
  <si>
    <t>Коментар 
+ рішення щодо зміни раціону (якщо відхилено)  
+ рішення по результатах контролю</t>
  </si>
  <si>
    <t>Очікуваний ефект за період дії нового раціону (+/- до цілі)</t>
  </si>
  <si>
    <t>Збалансовано</t>
  </si>
  <si>
    <t>Ризик метаболічних хвороб (індекс ацидозу)</t>
  </si>
  <si>
    <t>&lt;4</t>
  </si>
  <si>
    <t>Добова продуктивність</t>
  </si>
  <si>
    <t>Надій в базисі, гол / кг</t>
  </si>
  <si>
    <t>Базіс</t>
  </si>
  <si>
    <t>Частка</t>
  </si>
  <si>
    <t>Зміна валового надою (в базисі), +/- кг</t>
  </si>
  <si>
    <t>Прогноз (від пропозиції)</t>
  </si>
  <si>
    <t>Планова = Фактична дата контролю</t>
  </si>
  <si>
    <t>Надій в базисі, гол/кг</t>
  </si>
  <si>
    <t>Вартість раціону, грн/гол</t>
  </si>
  <si>
    <t>Зміна у валовому надої (в базисі), кг</t>
  </si>
  <si>
    <t>Не збалансовано</t>
  </si>
  <si>
    <t>Частково</t>
  </si>
  <si>
    <t>Планова дата введення</t>
  </si>
  <si>
    <t>Причини для змін</t>
  </si>
  <si>
    <t>Групи</t>
  </si>
  <si>
    <t>% затримки посліду</t>
  </si>
  <si>
    <t>% зміщень сичуга</t>
  </si>
  <si>
    <t>% парезів</t>
  </si>
  <si>
    <t>% післяродових атоній</t>
  </si>
  <si>
    <t>% ендометритів</t>
  </si>
  <si>
    <t>% кетозів</t>
  </si>
  <si>
    <t>Коментар</t>
  </si>
  <si>
    <t>Дата контролю</t>
  </si>
  <si>
    <t>Зміна витрат на годівлю</t>
  </si>
  <si>
    <t xml:space="preserve">  +/- до поточного</t>
  </si>
  <si>
    <t xml:space="preserve">  +/- до цілі</t>
  </si>
  <si>
    <t>Оцінка змін частоти виникнення проблем післяотельного періоду у новотільних</t>
  </si>
  <si>
    <t>Контроль ефективності раціону</t>
  </si>
  <si>
    <t>Середньодобове поголів'я за період</t>
  </si>
  <si>
    <t>Оцінка змін витрат на годівлю ( порівнянні до пропозиції)</t>
  </si>
  <si>
    <t>Середньодобовий приріст</t>
  </si>
  <si>
    <t>телята 3-6 місяців</t>
  </si>
  <si>
    <t>Витрати на 1 кг приросту</t>
  </si>
  <si>
    <t>Показники ефективності раціону молодняка</t>
  </si>
  <si>
    <t>Оцінка інтенсивності росту та витрат на 1  кг приросту</t>
  </si>
  <si>
    <t>Досягнутий середньодобовий приріст, г</t>
  </si>
  <si>
    <t>Фактична вартість раціону (з урахуванням  споживання)</t>
  </si>
  <si>
    <t>Фактична вартість раціону (з урахуванням споживання)</t>
  </si>
  <si>
    <t>Поточне, г/добу</t>
  </si>
  <si>
    <t xml:space="preserve">Інтенсивність росту в транзитний післямолочний період (3-6 місяців) має метаболічний ефект, позитивно впливаючі на відтворну здатність та майбутню молочну продуктивність </t>
  </si>
  <si>
    <t>Недостатній середньодобовий приріст в транзитний післямолочний період</t>
  </si>
  <si>
    <t>USD</t>
  </si>
  <si>
    <t>Реєстр змін раціону годівлі тварин</t>
  </si>
  <si>
    <t>Вартість 1 випадку:</t>
  </si>
  <si>
    <t>Кетоз</t>
  </si>
  <si>
    <t>грн</t>
  </si>
  <si>
    <t>(курс)</t>
  </si>
  <si>
    <t>Ціль, %</t>
  </si>
  <si>
    <t>Поточне (сер.), %</t>
  </si>
  <si>
    <t>Випадків, гол</t>
  </si>
  <si>
    <t>Отелилося, гол.</t>
  </si>
  <si>
    <t>Затримка посліду</t>
  </si>
  <si>
    <t>Зміщення сичуга</t>
  </si>
  <si>
    <t>Парез</t>
  </si>
  <si>
    <t>Метрит</t>
  </si>
  <si>
    <t>Післяродові атонії (залежування)</t>
  </si>
  <si>
    <t>Показники ефективності раціону сухостою (оцінюються за частотою виникнення проблем післяотельного періоду у новотільних корів)
Дані Юніформ за останні 3 місяці)</t>
  </si>
  <si>
    <t xml:space="preserve">Розтел за період контролю, гол </t>
  </si>
  <si>
    <t>Підвищений ризик метаболічних порушень у новотільних</t>
  </si>
  <si>
    <t>Зменшення (-) /збільшення (+) непрямих втрат від метаболічних хвороб, грн</t>
  </si>
  <si>
    <t>Ціль 7+міс ДО, г/добу</t>
  </si>
  <si>
    <t>Ціль 7+міс ВІД, г/добу</t>
  </si>
  <si>
    <t>&gt;</t>
  </si>
  <si>
    <t>Цілі 0-2, 3-6 міс, г/добу</t>
  </si>
  <si>
    <t>Економічний ефект від раціону - зменшення втрат (-) / збільшення втрат (+), грн</t>
  </si>
  <si>
    <t>Ціль, грн/добу</t>
  </si>
  <si>
    <t>Поточне, грн/добу</t>
  </si>
  <si>
    <t>Недостатній середньодобовий приріст у телиць старше року і нетелів</t>
  </si>
  <si>
    <t>телиці 7-12 місяців</t>
  </si>
  <si>
    <t>телиці старше року і нетелі</t>
  </si>
  <si>
    <t>Надмірні прирості молодняку старше 7 місячного віку призводять до надмірного жировідкладення, що загострює ризик метаболічних хвороб після отелення</t>
  </si>
  <si>
    <t>Недостатній приріст у телиць з 7 до 12 місяччного віку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</si>
</sst>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6">
    <xf numFmtId="0" fontId="0" fillId="0" borderId="0" xfId="0"/>
    <xf numFmtId="2" fontId="0" fillId="0" borderId="0" xfId="1" applyNumberFormat="1" applyFont="1"/>
    <xf numFmtId="0" fontId="0" fillId="4" borderId="0" xfId="0" applyFill="1"/>
    <xf numFmtId="0" fontId="0" fillId="3" borderId="0" xfId="0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0" fillId="3" borderId="11" xfId="0" applyFill="1" applyBorder="1" applyAlignment="1">
      <alignment horizontal="left"/>
    </xf>
    <xf numFmtId="0" fontId="0" fillId="3" borderId="11" xfId="0" applyFill="1" applyBorder="1"/>
    <xf numFmtId="0" fontId="0" fillId="3" borderId="12" xfId="0" applyFill="1" applyBorder="1" applyAlignment="1">
      <alignment horizontal="left"/>
    </xf>
    <xf numFmtId="0" fontId="0" fillId="3" borderId="12" xfId="0" applyFill="1" applyBorder="1"/>
    <xf numFmtId="0" fontId="0" fillId="5" borderId="0" xfId="0" applyFill="1"/>
    <xf numFmtId="0" fontId="0" fillId="0" borderId="0" xfId="0" applyFill="1"/>
    <xf numFmtId="2" fontId="0" fillId="7" borderId="0" xfId="1" applyNumberFormat="1" applyFont="1" applyFill="1"/>
    <xf numFmtId="2" fontId="2" fillId="7" borderId="1" xfId="1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165" fontId="9" fillId="7" borderId="1" xfId="0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43" fontId="9" fillId="0" borderId="3" xfId="1" applyFont="1" applyBorder="1" applyAlignment="1">
      <alignment horizontal="center" vertical="center" wrapText="1"/>
    </xf>
    <xf numFmtId="2" fontId="0" fillId="0" borderId="0" xfId="0" applyNumberFormat="1" applyFill="1"/>
    <xf numFmtId="2" fontId="4" fillId="0" borderId="1" xfId="1" applyNumberFormat="1" applyFont="1" applyFill="1" applyBorder="1" applyAlignment="1">
      <alignment horizontal="center" vertical="center" wrapText="1"/>
    </xf>
    <xf numFmtId="3" fontId="9" fillId="7" borderId="3" xfId="0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 wrapText="1"/>
    </xf>
    <xf numFmtId="2" fontId="14" fillId="0" borderId="3" xfId="1" applyNumberFormat="1" applyFont="1" applyFill="1" applyBorder="1" applyAlignment="1">
      <alignment horizontal="center" vertical="center" wrapText="1"/>
    </xf>
    <xf numFmtId="2" fontId="14" fillId="0" borderId="3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14" fontId="9" fillId="7" borderId="3" xfId="0" applyNumberFormat="1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/>
    </xf>
    <xf numFmtId="166" fontId="9" fillId="7" borderId="3" xfId="1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wrapText="1"/>
    </xf>
    <xf numFmtId="14" fontId="9" fillId="7" borderId="1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14" fontId="9" fillId="7" borderId="3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/>
    </xf>
    <xf numFmtId="14" fontId="9" fillId="7" borderId="2" xfId="0" applyNumberFormat="1" applyFont="1" applyFill="1" applyBorder="1" applyAlignment="1">
      <alignment horizontal="center" vertical="center"/>
    </xf>
    <xf numFmtId="165" fontId="9" fillId="7" borderId="3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5" fontId="9" fillId="7" borderId="3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2" fontId="14" fillId="7" borderId="3" xfId="1" applyNumberFormat="1" applyFont="1" applyFill="1" applyBorder="1" applyAlignment="1">
      <alignment horizontal="center" vertical="center"/>
    </xf>
    <xf numFmtId="2" fontId="14" fillId="7" borderId="1" xfId="1" applyNumberFormat="1" applyFont="1" applyFill="1" applyBorder="1" applyAlignment="1">
      <alignment horizontal="center" vertical="center"/>
    </xf>
    <xf numFmtId="2" fontId="0" fillId="7" borderId="0" xfId="0" applyNumberFormat="1" applyFill="1"/>
    <xf numFmtId="0" fontId="9" fillId="7" borderId="3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2" fontId="15" fillId="6" borderId="1" xfId="1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2" fontId="0" fillId="3" borderId="0" xfId="1" applyNumberFormat="1" applyFont="1" applyFill="1"/>
    <xf numFmtId="2" fontId="0" fillId="3" borderId="0" xfId="0" applyNumberFormat="1" applyFill="1"/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2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 applyBorder="1"/>
    <xf numFmtId="165" fontId="9" fillId="0" borderId="1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9" fontId="0" fillId="4" borderId="0" xfId="0" applyNumberFormat="1" applyFill="1"/>
    <xf numFmtId="164" fontId="0" fillId="4" borderId="0" xfId="0" applyNumberFormat="1" applyFill="1"/>
    <xf numFmtId="0" fontId="1" fillId="3" borderId="0" xfId="0" applyFont="1" applyFill="1"/>
    <xf numFmtId="3" fontId="3" fillId="6" borderId="3" xfId="0" applyNumberFormat="1" applyFont="1" applyFill="1" applyBorder="1" applyAlignment="1">
      <alignment horizontal="center" vertical="center"/>
    </xf>
    <xf numFmtId="0" fontId="1" fillId="6" borderId="0" xfId="0" applyFont="1" applyFill="1"/>
    <xf numFmtId="166" fontId="3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/>
    <xf numFmtId="166" fontId="9" fillId="2" borderId="3" xfId="1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2" fontId="17" fillId="0" borderId="10" xfId="1" applyNumberFormat="1" applyFont="1" applyFill="1" applyBorder="1" applyAlignment="1">
      <alignment horizontal="center" vertical="center" wrapText="1"/>
    </xf>
    <xf numFmtId="2" fontId="17" fillId="0" borderId="23" xfId="1" applyNumberFormat="1" applyFont="1" applyFill="1" applyBorder="1" applyAlignment="1">
      <alignment horizontal="center" vertical="center" wrapText="1"/>
    </xf>
    <xf numFmtId="2" fontId="17" fillId="0" borderId="27" xfId="1" applyNumberFormat="1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4" borderId="33" xfId="0" applyFill="1" applyBorder="1"/>
    <xf numFmtId="0" fontId="0" fillId="4" borderId="15" xfId="0" applyFill="1" applyBorder="1"/>
    <xf numFmtId="0" fontId="0" fillId="4" borderId="3" xfId="0" applyFill="1" applyBorder="1"/>
    <xf numFmtId="0" fontId="0" fillId="0" borderId="1" xfId="0" applyFont="1" applyBorder="1"/>
    <xf numFmtId="0" fontId="0" fillId="0" borderId="34" xfId="0" applyFont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0" fontId="0" fillId="0" borderId="3" xfId="2" applyNumberFormat="1" applyFont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166" fontId="0" fillId="8" borderId="3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0" fontId="0" fillId="7" borderId="0" xfId="0" applyFont="1" applyFill="1"/>
    <xf numFmtId="166" fontId="0" fillId="3" borderId="0" xfId="1" applyNumberFormat="1" applyFont="1" applyFill="1"/>
    <xf numFmtId="0" fontId="0" fillId="3" borderId="11" xfId="0" applyFont="1" applyFill="1" applyBorder="1"/>
    <xf numFmtId="166" fontId="0" fillId="3" borderId="11" xfId="1" applyNumberFormat="1" applyFont="1" applyFill="1" applyBorder="1"/>
    <xf numFmtId="0" fontId="0" fillId="3" borderId="12" xfId="0" applyFont="1" applyFill="1" applyBorder="1"/>
    <xf numFmtId="166" fontId="0" fillId="3" borderId="12" xfId="1" applyNumberFormat="1" applyFont="1" applyFill="1" applyBorder="1"/>
    <xf numFmtId="0" fontId="0" fillId="3" borderId="12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0" fillId="7" borderId="3" xfId="0" applyFont="1" applyFill="1" applyBorder="1" applyAlignment="1">
      <alignment horizontal="left" vertical="center" wrapText="1"/>
    </xf>
    <xf numFmtId="14" fontId="0" fillId="7" borderId="8" xfId="0" applyNumberFormat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 wrapText="1"/>
    </xf>
    <xf numFmtId="2" fontId="5" fillId="3" borderId="23" xfId="1" applyNumberFormat="1" applyFont="1" applyFill="1" applyBorder="1" applyAlignment="1">
      <alignment horizontal="center" vertical="center" wrapText="1"/>
    </xf>
    <xf numFmtId="2" fontId="5" fillId="3" borderId="27" xfId="1" applyNumberFormat="1" applyFont="1" applyFill="1" applyBorder="1" applyAlignment="1">
      <alignment horizontal="center" vertical="center" wrapText="1"/>
    </xf>
    <xf numFmtId="14" fontId="1" fillId="3" borderId="19" xfId="0" applyNumberFormat="1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 wrapText="1"/>
    </xf>
    <xf numFmtId="14" fontId="1" fillId="3" borderId="24" xfId="0" applyNumberFormat="1" applyFont="1" applyFill="1" applyBorder="1" applyAlignment="1">
      <alignment horizontal="center" vertical="center" wrapText="1"/>
    </xf>
    <xf numFmtId="14" fontId="1" fillId="3" borderId="35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2" fontId="15" fillId="6" borderId="13" xfId="0" applyNumberFormat="1" applyFont="1" applyFill="1" applyBorder="1" applyAlignment="1">
      <alignment horizontal="center" vertical="center" wrapText="1"/>
    </xf>
    <xf numFmtId="2" fontId="15" fillId="6" borderId="2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5" fillId="3" borderId="25" xfId="1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2" fontId="5" fillId="3" borderId="26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2" fontId="17" fillId="0" borderId="25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2" fontId="17" fillId="0" borderId="26" xfId="1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61">
    <dxf>
      <font>
        <b/>
        <i val="0"/>
        <color theme="7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theme="7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theme="7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2</xdr:row>
      <xdr:rowOff>232834</xdr:rowOff>
    </xdr:from>
    <xdr:to>
      <xdr:col>3</xdr:col>
      <xdr:colOff>359833</xdr:colOff>
      <xdr:row>2</xdr:row>
      <xdr:rowOff>582083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AC287D-CF6B-472F-8DB9-F76D12386E4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592667"/>
          <a:ext cx="1725083" cy="349249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rto="http://schemas.microsoft.com/office/word/2006/arto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  <xdr:twoCellAnchor editAs="oneCell">
    <xdr:from>
      <xdr:col>3</xdr:col>
      <xdr:colOff>576157</xdr:colOff>
      <xdr:row>2</xdr:row>
      <xdr:rowOff>211667</xdr:rowOff>
    </xdr:from>
    <xdr:to>
      <xdr:col>6</xdr:col>
      <xdr:colOff>84666</xdr:colOff>
      <xdr:row>2</xdr:row>
      <xdr:rowOff>624205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888E1C-9907-48D4-A245-760EF3C90F5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407" y="571500"/>
          <a:ext cx="1381759" cy="412538"/>
        </a:xfrm>
        <a:prstGeom prst="rect">
          <a:avLst/>
        </a:prstGeom>
      </xdr:spPr>
    </xdr:pic>
    <xdr:clientData/>
  </xdr:twoCellAnchor>
  <xdr:twoCellAnchor editAs="oneCell">
    <xdr:from>
      <xdr:col>8</xdr:col>
      <xdr:colOff>581661</xdr:colOff>
      <xdr:row>2</xdr:row>
      <xdr:rowOff>254000</xdr:rowOff>
    </xdr:from>
    <xdr:to>
      <xdr:col>10</xdr:col>
      <xdr:colOff>391583</xdr:colOff>
      <xdr:row>2</xdr:row>
      <xdr:rowOff>653202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AA05C2-C20E-463E-BBE8-85E185C6C67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6994" y="613833"/>
          <a:ext cx="1058756" cy="399202"/>
        </a:xfrm>
        <a:prstGeom prst="rect">
          <a:avLst/>
        </a:prstGeom>
      </xdr:spPr>
    </xdr:pic>
    <xdr:clientData/>
  </xdr:twoCellAnchor>
  <xdr:twoCellAnchor editAs="oneCell">
    <xdr:from>
      <xdr:col>6</xdr:col>
      <xdr:colOff>116418</xdr:colOff>
      <xdr:row>2</xdr:row>
      <xdr:rowOff>241140</xdr:rowOff>
    </xdr:from>
    <xdr:to>
      <xdr:col>8</xdr:col>
      <xdr:colOff>512870</xdr:colOff>
      <xdr:row>2</xdr:row>
      <xdr:rowOff>576420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C429C0-5B7A-4070-9E66-3B7FCE40942F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62918" y="600973"/>
          <a:ext cx="1645285" cy="33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736B-F48C-4B15-985B-33EABF88F3FA}">
  <dimension ref="B2:F8"/>
  <sheetViews>
    <sheetView tabSelected="1" zoomScale="60" zoomScaleNormal="60" workbookViewId="0">
      <selection activeCell="L5" sqref="L5"/>
    </sheetView>
  </sheetViews>
  <sheetFormatPr defaultColWidth="8.90625" defaultRowHeight="14.5"/>
  <cols>
    <col min="1" max="16384" width="8.90625" style="3"/>
  </cols>
  <sheetData>
    <row r="2" spans="2:6">
      <c r="B2" s="5" t="s">
        <v>11</v>
      </c>
    </row>
    <row r="3" spans="2:6" ht="92.4" customHeight="1"/>
    <row r="4" spans="2:6" ht="28.5">
      <c r="B4" s="6" t="s">
        <v>93</v>
      </c>
    </row>
    <row r="7" spans="2:6">
      <c r="B7" s="5" t="s">
        <v>5</v>
      </c>
      <c r="D7" s="7"/>
      <c r="E7" s="8"/>
      <c r="F7" s="8"/>
    </row>
    <row r="8" spans="2:6">
      <c r="B8" s="5" t="s">
        <v>10</v>
      </c>
      <c r="D8" s="9">
        <v>2021</v>
      </c>
      <c r="E8" s="10"/>
      <c r="F8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8" sqref="B18"/>
    </sheetView>
  </sheetViews>
  <sheetFormatPr defaultRowHeight="14.5"/>
  <cols>
    <col min="1" max="1" width="3.90625" style="41" customWidth="1"/>
    <col min="2" max="2" width="22.453125" style="38" customWidth="1"/>
    <col min="3" max="3" width="11.08984375" style="39" customWidth="1"/>
    <col min="4" max="4" width="10.453125" style="16" customWidth="1"/>
    <col min="5" max="5" width="22.54296875" style="40" customWidth="1"/>
    <col min="6" max="8" width="7.08984375" style="13" customWidth="1"/>
    <col min="9" max="9" width="7.08984375" style="1" customWidth="1"/>
    <col min="10" max="12" width="5.453125" style="13" customWidth="1"/>
    <col min="13" max="13" width="6.36328125" style="1" customWidth="1"/>
    <col min="14" max="15" width="7.6328125" style="13" customWidth="1"/>
    <col min="16" max="18" width="5.453125" style="16" customWidth="1"/>
    <col min="19" max="19" width="7" customWidth="1"/>
    <col min="20" max="22" width="5.453125" style="16" customWidth="1"/>
    <col min="23" max="23" width="7.6328125" customWidth="1"/>
    <col min="24" max="26" width="5.453125" style="16" customWidth="1"/>
    <col min="27" max="27" width="8.08984375" customWidth="1"/>
    <col min="28" max="30" width="5.453125" style="12" customWidth="1"/>
    <col min="31" max="31" width="8.36328125" customWidth="1"/>
    <col min="32" max="33" width="9" style="16" bestFit="1" customWidth="1"/>
    <col min="34" max="34" width="10.54296875" style="12" bestFit="1" customWidth="1"/>
    <col min="35" max="35" width="8.90625" style="12"/>
    <col min="36" max="36" width="8.90625" style="16"/>
    <col min="37" max="37" width="9.453125" style="12" bestFit="1" customWidth="1"/>
    <col min="38" max="38" width="9.453125" style="80" bestFit="1" customWidth="1"/>
    <col min="39" max="39" width="10" style="16" customWidth="1"/>
    <col min="40" max="40" width="10" style="12" customWidth="1"/>
    <col min="41" max="41" width="6.08984375" style="12" customWidth="1"/>
    <col min="42" max="42" width="9.453125" style="12" customWidth="1"/>
    <col min="43" max="43" width="6.90625" style="16" customWidth="1"/>
    <col min="44" max="44" width="6.90625" style="23" customWidth="1"/>
    <col min="45" max="45" width="6.90625" style="16" customWidth="1"/>
    <col min="46" max="46" width="6.90625" style="12" customWidth="1"/>
    <col min="47" max="47" width="6.90625" style="58" customWidth="1"/>
    <col min="48" max="48" width="6.90625" style="12" customWidth="1"/>
    <col min="49" max="49" width="6.90625" style="16" customWidth="1"/>
    <col min="50" max="50" width="6.90625" style="23" customWidth="1"/>
    <col min="51" max="51" width="8.6328125" style="16" customWidth="1"/>
    <col min="52" max="52" width="8.6328125" style="12" customWidth="1"/>
    <col min="53" max="53" width="9.54296875" style="12" customWidth="1"/>
    <col min="54" max="54" width="10.6328125" style="12" customWidth="1"/>
    <col min="55" max="55" width="11.54296875" style="12" customWidth="1"/>
    <col min="56" max="56" width="8.36328125" style="12" customWidth="1"/>
    <col min="57" max="57" width="11" style="12" customWidth="1"/>
    <col min="58" max="58" width="11.08984375" style="12" customWidth="1"/>
    <col min="59" max="59" width="7.6328125" style="12" customWidth="1"/>
    <col min="60" max="60" width="11" style="12" customWidth="1"/>
    <col min="61" max="61" width="13.54296875" style="12" customWidth="1"/>
    <col min="62" max="62" width="10.6328125" style="12" customWidth="1"/>
    <col min="63" max="63" width="11.54296875" style="12" customWidth="1"/>
    <col min="64" max="64" width="11" style="11" customWidth="1"/>
    <col min="65" max="65" width="11.54296875" style="82" customWidth="1"/>
    <col min="66" max="66" width="39.36328125" style="16" customWidth="1"/>
  </cols>
  <sheetData>
    <row r="1" spans="1:66" s="3" customFormat="1">
      <c r="A1" s="5" t="str">
        <f>Титульна!B4</f>
        <v>Реєстр змін раціону годівлі тварин</v>
      </c>
      <c r="B1" s="63"/>
      <c r="C1" s="64"/>
      <c r="E1" s="40" t="s">
        <v>40</v>
      </c>
      <c r="F1" s="66"/>
      <c r="G1" s="66"/>
      <c r="H1" s="66"/>
      <c r="I1" s="66"/>
      <c r="J1" s="66"/>
      <c r="K1" s="66"/>
      <c r="L1" s="66"/>
      <c r="M1" s="66"/>
      <c r="N1" s="66"/>
      <c r="O1" s="66"/>
      <c r="AL1" s="78"/>
      <c r="AR1" s="67"/>
      <c r="AU1" s="67"/>
      <c r="AX1" s="67"/>
      <c r="BM1" s="78"/>
    </row>
    <row r="2" spans="1:66" s="3" customFormat="1">
      <c r="A2" s="5" t="str">
        <f>Титульна!B7&amp;"  "&amp;Титульна!D7&amp;"   "&amp;Титульна!B8&amp;"  "&amp;Титульна!D8</f>
        <v>Господарство:     Рік:  2021</v>
      </c>
      <c r="B2" s="68"/>
      <c r="C2" s="6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70"/>
      <c r="AS2" s="4"/>
      <c r="AT2" s="4"/>
      <c r="AU2" s="70"/>
      <c r="AV2" s="4"/>
      <c r="AW2" s="4"/>
      <c r="AX2" s="70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3" customFormat="1">
      <c r="A3" s="71"/>
      <c r="B3" s="63"/>
      <c r="C3" s="64"/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72" t="s">
        <v>21</v>
      </c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2"/>
      <c r="AC3" s="73"/>
      <c r="AD3" s="73"/>
      <c r="AE3" s="73"/>
      <c r="AL3" s="78"/>
      <c r="AR3" s="67"/>
      <c r="AU3" s="67"/>
      <c r="AX3" s="67"/>
      <c r="BM3" s="78"/>
    </row>
    <row r="4" spans="1:66" s="60" customFormat="1">
      <c r="A4" s="151" t="s">
        <v>4</v>
      </c>
      <c r="B4" s="151" t="s">
        <v>41</v>
      </c>
      <c r="C4" s="151" t="s">
        <v>20</v>
      </c>
      <c r="D4" s="151" t="s">
        <v>19</v>
      </c>
      <c r="E4" s="151" t="s">
        <v>18</v>
      </c>
      <c r="F4" s="157" t="s">
        <v>16</v>
      </c>
      <c r="G4" s="157"/>
      <c r="H4" s="157"/>
      <c r="I4" s="157"/>
      <c r="J4" s="157"/>
      <c r="K4" s="157"/>
      <c r="L4" s="157"/>
      <c r="M4" s="157"/>
      <c r="N4" s="157"/>
      <c r="O4" s="157"/>
      <c r="P4" s="153" t="s">
        <v>51</v>
      </c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  <c r="AF4" s="158" t="s">
        <v>47</v>
      </c>
      <c r="AG4" s="158"/>
      <c r="AH4" s="158"/>
      <c r="AI4" s="158"/>
      <c r="AJ4" s="158"/>
      <c r="AK4" s="158"/>
      <c r="AL4" s="158"/>
      <c r="AM4" s="156" t="s">
        <v>42</v>
      </c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0" t="s">
        <v>46</v>
      </c>
    </row>
    <row r="5" spans="1:66" s="60" customFormat="1" ht="28.25" customHeight="1">
      <c r="A5" s="151"/>
      <c r="B5" s="151"/>
      <c r="C5" s="151"/>
      <c r="D5" s="151"/>
      <c r="E5" s="151"/>
      <c r="F5" s="157" t="s">
        <v>9</v>
      </c>
      <c r="G5" s="157"/>
      <c r="H5" s="157"/>
      <c r="I5" s="157"/>
      <c r="J5" s="157" t="s">
        <v>49</v>
      </c>
      <c r="K5" s="157"/>
      <c r="L5" s="157"/>
      <c r="M5" s="157"/>
      <c r="N5" s="157" t="s">
        <v>17</v>
      </c>
      <c r="O5" s="157"/>
      <c r="P5" s="151" t="s">
        <v>22</v>
      </c>
      <c r="Q5" s="151"/>
      <c r="R5" s="151"/>
      <c r="S5" s="151"/>
      <c r="T5" s="151" t="s">
        <v>0</v>
      </c>
      <c r="U5" s="151"/>
      <c r="V5" s="151"/>
      <c r="W5" s="151"/>
      <c r="X5" s="151" t="s">
        <v>24</v>
      </c>
      <c r="Y5" s="151"/>
      <c r="Z5" s="151"/>
      <c r="AA5" s="151"/>
      <c r="AB5" s="152" t="s">
        <v>52</v>
      </c>
      <c r="AC5" s="152"/>
      <c r="AD5" s="152"/>
      <c r="AE5" s="152"/>
      <c r="AF5" s="151" t="s">
        <v>39</v>
      </c>
      <c r="AG5" s="151" t="s">
        <v>12</v>
      </c>
      <c r="AH5" s="151" t="s">
        <v>33</v>
      </c>
      <c r="AI5" s="151" t="s">
        <v>55</v>
      </c>
      <c r="AJ5" s="151" t="s">
        <v>30</v>
      </c>
      <c r="AK5" s="151" t="s">
        <v>31</v>
      </c>
      <c r="AL5" s="151" t="s">
        <v>32</v>
      </c>
      <c r="AM5" s="156" t="s">
        <v>36</v>
      </c>
      <c r="AN5" s="156" t="s">
        <v>57</v>
      </c>
      <c r="AO5" s="156" t="s">
        <v>34</v>
      </c>
      <c r="AP5" s="156" t="s">
        <v>35</v>
      </c>
      <c r="AQ5" s="156" t="s">
        <v>26</v>
      </c>
      <c r="AR5" s="156"/>
      <c r="AS5" s="156" t="s">
        <v>28</v>
      </c>
      <c r="AT5" s="156"/>
      <c r="AU5" s="161" t="s">
        <v>27</v>
      </c>
      <c r="AV5" s="161"/>
      <c r="AW5" s="156" t="s">
        <v>58</v>
      </c>
      <c r="AX5" s="156"/>
      <c r="AY5" s="159" t="s">
        <v>59</v>
      </c>
      <c r="AZ5" s="160"/>
      <c r="BA5" s="156" t="s">
        <v>43</v>
      </c>
      <c r="BB5" s="156"/>
      <c r="BC5" s="156"/>
      <c r="BD5" s="156" t="s">
        <v>60</v>
      </c>
      <c r="BE5" s="156"/>
      <c r="BF5" s="156"/>
      <c r="BG5" s="156" t="s">
        <v>37</v>
      </c>
      <c r="BH5" s="156" t="s">
        <v>44</v>
      </c>
      <c r="BI5" s="156"/>
      <c r="BJ5" s="156"/>
      <c r="BK5" s="156" t="s">
        <v>45</v>
      </c>
      <c r="BL5" s="156"/>
      <c r="BM5" s="156"/>
      <c r="BN5" s="150"/>
    </row>
    <row r="6" spans="1:66" s="60" customFormat="1" ht="52">
      <c r="A6" s="151"/>
      <c r="B6" s="151"/>
      <c r="C6" s="151"/>
      <c r="D6" s="151"/>
      <c r="E6" s="151"/>
      <c r="F6" s="24" t="s">
        <v>13</v>
      </c>
      <c r="G6" s="24" t="s">
        <v>14</v>
      </c>
      <c r="H6" s="24" t="s">
        <v>15</v>
      </c>
      <c r="I6" s="24" t="s">
        <v>23</v>
      </c>
      <c r="J6" s="24" t="s">
        <v>13</v>
      </c>
      <c r="K6" s="24" t="s">
        <v>14</v>
      </c>
      <c r="L6" s="24" t="s">
        <v>15</v>
      </c>
      <c r="M6" s="24" t="s">
        <v>23</v>
      </c>
      <c r="N6" s="24" t="s">
        <v>13</v>
      </c>
      <c r="O6" s="24" t="s">
        <v>15</v>
      </c>
      <c r="P6" s="18" t="s">
        <v>13</v>
      </c>
      <c r="Q6" s="18" t="s">
        <v>14</v>
      </c>
      <c r="R6" s="18" t="s">
        <v>15</v>
      </c>
      <c r="S6" s="18" t="s">
        <v>23</v>
      </c>
      <c r="T6" s="18" t="s">
        <v>13</v>
      </c>
      <c r="U6" s="18" t="s">
        <v>14</v>
      </c>
      <c r="V6" s="18" t="s">
        <v>15</v>
      </c>
      <c r="W6" s="18" t="s">
        <v>23</v>
      </c>
      <c r="X6" s="18" t="s">
        <v>13</v>
      </c>
      <c r="Y6" s="18" t="s">
        <v>14</v>
      </c>
      <c r="Z6" s="18" t="s">
        <v>15</v>
      </c>
      <c r="AA6" s="18" t="s">
        <v>23</v>
      </c>
      <c r="AB6" s="18" t="s">
        <v>13</v>
      </c>
      <c r="AC6" s="18" t="s">
        <v>14</v>
      </c>
      <c r="AD6" s="18" t="s">
        <v>15</v>
      </c>
      <c r="AE6" s="18" t="s">
        <v>23</v>
      </c>
      <c r="AF6" s="151"/>
      <c r="AG6" s="151"/>
      <c r="AH6" s="151"/>
      <c r="AI6" s="151"/>
      <c r="AJ6" s="151"/>
      <c r="AK6" s="151"/>
      <c r="AL6" s="151"/>
      <c r="AM6" s="156"/>
      <c r="AN6" s="156"/>
      <c r="AO6" s="156"/>
      <c r="AP6" s="156"/>
      <c r="AQ6" s="61" t="s">
        <v>25</v>
      </c>
      <c r="AR6" s="61" t="s">
        <v>29</v>
      </c>
      <c r="AS6" s="61" t="s">
        <v>25</v>
      </c>
      <c r="AT6" s="61" t="s">
        <v>29</v>
      </c>
      <c r="AU6" s="61" t="s">
        <v>25</v>
      </c>
      <c r="AV6" s="61" t="s">
        <v>29</v>
      </c>
      <c r="AW6" s="61" t="s">
        <v>25</v>
      </c>
      <c r="AX6" s="61" t="s">
        <v>29</v>
      </c>
      <c r="AY6" s="61" t="s">
        <v>25</v>
      </c>
      <c r="AZ6" s="61" t="s">
        <v>29</v>
      </c>
      <c r="BA6" s="62" t="s">
        <v>56</v>
      </c>
      <c r="BB6" s="61" t="s">
        <v>25</v>
      </c>
      <c r="BC6" s="62" t="s">
        <v>38</v>
      </c>
      <c r="BD6" s="62" t="s">
        <v>56</v>
      </c>
      <c r="BE6" s="62" t="s">
        <v>25</v>
      </c>
      <c r="BF6" s="62" t="s">
        <v>38</v>
      </c>
      <c r="BG6" s="156"/>
      <c r="BH6" s="62" t="s">
        <v>56</v>
      </c>
      <c r="BI6" s="62" t="s">
        <v>25</v>
      </c>
      <c r="BJ6" s="62" t="s">
        <v>38</v>
      </c>
      <c r="BK6" s="62" t="s">
        <v>56</v>
      </c>
      <c r="BL6" s="62" t="s">
        <v>25</v>
      </c>
      <c r="BM6" s="62" t="s">
        <v>38</v>
      </c>
      <c r="BN6" s="150"/>
    </row>
    <row r="7" spans="1:66" ht="28.5" customHeight="1">
      <c r="A7" s="42">
        <v>1</v>
      </c>
      <c r="B7" s="43" t="s">
        <v>1</v>
      </c>
      <c r="C7" s="44" t="s">
        <v>6</v>
      </c>
      <c r="D7" s="31">
        <v>44176</v>
      </c>
      <c r="E7" s="45" t="s">
        <v>3</v>
      </c>
      <c r="F7" s="14">
        <v>130</v>
      </c>
      <c r="G7" s="15">
        <v>135</v>
      </c>
      <c r="H7" s="37">
        <v>120</v>
      </c>
      <c r="I7" s="22">
        <f>H7-F7</f>
        <v>-10</v>
      </c>
      <c r="J7" s="15" t="s">
        <v>50</v>
      </c>
      <c r="K7" s="15">
        <v>5</v>
      </c>
      <c r="L7" s="15">
        <v>3.5</v>
      </c>
      <c r="M7" s="22">
        <f>L7-4</f>
        <v>-0.5</v>
      </c>
      <c r="N7" s="15" t="s">
        <v>48</v>
      </c>
      <c r="O7" s="15" t="s">
        <v>48</v>
      </c>
      <c r="P7" s="17">
        <v>30</v>
      </c>
      <c r="Q7" s="17">
        <v>28.5</v>
      </c>
      <c r="R7" s="49">
        <v>32</v>
      </c>
      <c r="S7" s="22">
        <f>R7-P7</f>
        <v>2</v>
      </c>
      <c r="T7" s="19">
        <v>4</v>
      </c>
      <c r="U7" s="20">
        <v>3.9</v>
      </c>
      <c r="V7" s="35">
        <v>4</v>
      </c>
      <c r="W7" s="22">
        <f>V7-T7</f>
        <v>0</v>
      </c>
      <c r="X7" s="20">
        <v>3.4</v>
      </c>
      <c r="Y7" s="20">
        <v>3.4</v>
      </c>
      <c r="Z7" s="35">
        <v>3.45</v>
      </c>
      <c r="AA7" s="22">
        <f>Z7-X7</f>
        <v>5.0000000000000266E-2</v>
      </c>
      <c r="AB7" s="74">
        <f>P7*((Дійні!T7/Довідник!$F$3)*Довідник!$G$3+(Дійні!X7/Довідник!$F$4)*Довідник!$G$4)</f>
        <v>34.517647058823528</v>
      </c>
      <c r="AC7" s="74">
        <f>Q7*((Дійні!U7/Довідник!$F$3)*Довідник!$G$3+(Дійні!Y7/Довідник!$F$4)*Довідник!$G$4)</f>
        <v>32.456470588235291</v>
      </c>
      <c r="AD7" s="74">
        <f>R7*((Дійні!V7/Довідник!$F$3)*Довідник!$G$3+(Дійні!Z7/Довідник!$F$4)*Довідник!$G$4)</f>
        <v>37.138823529411766</v>
      </c>
      <c r="AE7" s="22">
        <f>AD7-AB7</f>
        <v>2.6211764705882388</v>
      </c>
      <c r="AF7" s="25">
        <v>1500</v>
      </c>
      <c r="AG7" s="25">
        <v>60</v>
      </c>
      <c r="AH7" s="21">
        <f t="shared" ref="AH7:AH8" si="0">AF7*AG7*I7</f>
        <v>-900000</v>
      </c>
      <c r="AI7" s="21">
        <f>AF7*AG7*AE7</f>
        <v>235905.88235294149</v>
      </c>
      <c r="AJ7" s="53">
        <v>10.5</v>
      </c>
      <c r="AK7" s="21">
        <f>AI7*AJ7</f>
        <v>2477011.7647058857</v>
      </c>
      <c r="AL7" s="79">
        <f>AK7-AH7</f>
        <v>3377011.7647058857</v>
      </c>
      <c r="AM7" s="30">
        <v>44177</v>
      </c>
      <c r="AN7" s="30">
        <v>44198</v>
      </c>
      <c r="AO7" s="26">
        <f>IF(AND(AN7&lt;&gt;"",AM7&lt;&gt;""),AN7-AM7,"")</f>
        <v>21</v>
      </c>
      <c r="AP7" s="33">
        <v>1500</v>
      </c>
      <c r="AQ7" s="54">
        <v>28</v>
      </c>
      <c r="AR7" s="27">
        <f t="shared" ref="AR7:AR8" si="1">IF(AQ7&lt;&gt;"",AQ7-R7,"")</f>
        <v>-4</v>
      </c>
      <c r="AS7" s="56">
        <v>4</v>
      </c>
      <c r="AT7" s="28">
        <f>IF(AS7&lt;&gt;"",AS7-V7,"")</f>
        <v>0</v>
      </c>
      <c r="AU7" s="56">
        <v>3.4</v>
      </c>
      <c r="AV7" s="28">
        <f>IF(AU7&lt;&gt;"",AU7-Z7,"")</f>
        <v>-5.0000000000000266E-2</v>
      </c>
      <c r="AW7" s="75">
        <f>AQ7*((AS7/Довідник!$F$3)*Довідник!$G$3+(AU7/Довідник!$F$4)*Довідник!$G$4)</f>
        <v>32.216470588235296</v>
      </c>
      <c r="AX7" s="27">
        <f>IF(AW7&lt;&gt;"",AW7-AD7,"")</f>
        <v>-4.9223529411764702</v>
      </c>
      <c r="AY7" s="56">
        <v>120</v>
      </c>
      <c r="AZ7" s="28">
        <f t="shared" ref="AZ7:AZ8" si="2">AY7-H7</f>
        <v>0</v>
      </c>
      <c r="BA7" s="29">
        <f t="shared" ref="BA7:BA8" si="3">AP7*AO7*I7</f>
        <v>-315000</v>
      </c>
      <c r="BB7" s="29">
        <f t="shared" ref="BB7:BB8" si="4">(AY7-G7)*AO7*AP7</f>
        <v>-472500</v>
      </c>
      <c r="BC7" s="34">
        <f>IF(BB7&lt;&gt;"",BB7-BA7,"")</f>
        <v>-157500</v>
      </c>
      <c r="BD7" s="29">
        <f>AO7*AP7*AE7</f>
        <v>82567.058823529514</v>
      </c>
      <c r="BE7" s="83">
        <f>(AW7-AC7)*AP7*AO7</f>
        <v>-7559.999999999839</v>
      </c>
      <c r="BF7" s="34">
        <f>BE7-BD7</f>
        <v>-90127.058823529354</v>
      </c>
      <c r="BG7" s="35">
        <v>10.5</v>
      </c>
      <c r="BH7" s="29">
        <f>BD7*AJ7</f>
        <v>866954.11764705996</v>
      </c>
      <c r="BI7" s="34">
        <f>BE7*BG7</f>
        <v>-79379.999999998312</v>
      </c>
      <c r="BJ7" s="34">
        <f>BI7-BH7</f>
        <v>-946334.11764705833</v>
      </c>
      <c r="BK7" s="34">
        <f>BH7-BA7</f>
        <v>1181954.11764706</v>
      </c>
      <c r="BL7" s="36">
        <f>BI7-BB7</f>
        <v>393120.00000000169</v>
      </c>
      <c r="BM7" s="81">
        <f>BL7-BK7</f>
        <v>-788834.11764705833</v>
      </c>
      <c r="BN7" s="59"/>
    </row>
    <row r="8" spans="1:66" ht="28.5" customHeight="1">
      <c r="A8" s="42">
        <v>2</v>
      </c>
      <c r="B8" s="43" t="s">
        <v>1</v>
      </c>
      <c r="C8" s="46" t="s">
        <v>6</v>
      </c>
      <c r="D8" s="31">
        <v>44176</v>
      </c>
      <c r="E8" s="47" t="s">
        <v>2</v>
      </c>
      <c r="F8" s="14">
        <v>130</v>
      </c>
      <c r="G8" s="15">
        <v>130</v>
      </c>
      <c r="H8" s="37">
        <v>120</v>
      </c>
      <c r="I8" s="22">
        <f t="shared" ref="I8" si="5">H8-F8</f>
        <v>-10</v>
      </c>
      <c r="J8" s="15" t="s">
        <v>50</v>
      </c>
      <c r="K8" s="15">
        <v>2</v>
      </c>
      <c r="L8" s="15">
        <v>3.5</v>
      </c>
      <c r="M8" s="22">
        <f t="shared" ref="M8" si="6">L8-4</f>
        <v>-0.5</v>
      </c>
      <c r="N8" s="15" t="s">
        <v>48</v>
      </c>
      <c r="O8" s="15" t="s">
        <v>48</v>
      </c>
      <c r="P8" s="17">
        <v>30</v>
      </c>
      <c r="Q8" s="17">
        <v>28</v>
      </c>
      <c r="R8" s="50">
        <v>27</v>
      </c>
      <c r="S8" s="22">
        <f t="shared" ref="S8" si="7">R8-P8</f>
        <v>-3</v>
      </c>
      <c r="T8" s="19">
        <v>4</v>
      </c>
      <c r="U8" s="20">
        <v>3.9</v>
      </c>
      <c r="V8" s="52">
        <v>3.95</v>
      </c>
      <c r="W8" s="22">
        <f t="shared" ref="W8" si="8">V8-T8</f>
        <v>-4.9999999999999822E-2</v>
      </c>
      <c r="X8" s="20">
        <v>3.4</v>
      </c>
      <c r="Y8" s="20">
        <v>3.4</v>
      </c>
      <c r="Z8" s="52">
        <v>3.4</v>
      </c>
      <c r="AA8" s="22">
        <f t="shared" ref="AA8" si="9">Z8-X8</f>
        <v>0</v>
      </c>
      <c r="AB8" s="74">
        <f>P8*((Дійні!T8/Довідник!$F$3)*Довідник!$G$3+(Дійні!X8/Довідник!$F$4)*Довідник!$G$4)</f>
        <v>34.517647058823528</v>
      </c>
      <c r="AC8" s="74">
        <f>Q8*((Дійні!U8/Довідник!$F$3)*Довідник!$G$3+(Дійні!Y8/Довідник!$F$4)*Довідник!$G$4)</f>
        <v>31.887058823529408</v>
      </c>
      <c r="AD8" s="74">
        <f>R8*((Дійні!V8/Довідник!$F$3)*Довідник!$G$3+(Дійні!Z8/Довідник!$F$4)*Довідник!$G$4)</f>
        <v>30.907058823529415</v>
      </c>
      <c r="AE8" s="22">
        <f t="shared" ref="AE8" si="10">AD8-AB8</f>
        <v>-3.610588235294113</v>
      </c>
      <c r="AF8" s="25">
        <v>300</v>
      </c>
      <c r="AG8" s="25">
        <v>21</v>
      </c>
      <c r="AH8" s="21">
        <f t="shared" si="0"/>
        <v>-63000</v>
      </c>
      <c r="AI8" s="21">
        <f t="shared" ref="AI8" si="11">AF8*AG8*AE8</f>
        <v>-22746.705882352911</v>
      </c>
      <c r="AJ8" s="53">
        <v>10.5</v>
      </c>
      <c r="AK8" s="21">
        <f t="shared" ref="AK8" si="12">AI8*AJ8</f>
        <v>-238840.41176470558</v>
      </c>
      <c r="AL8" s="79">
        <f t="shared" ref="AL8" si="13">AK8-AH8</f>
        <v>-175840.41176470558</v>
      </c>
      <c r="AM8" s="30">
        <v>44177</v>
      </c>
      <c r="AN8" s="30">
        <v>44198</v>
      </c>
      <c r="AO8" s="26">
        <f t="shared" ref="AO8" si="14">IF(AND(AN8&lt;&gt;"",AM8&lt;&gt;""),AN8-AM8,"")</f>
        <v>21</v>
      </c>
      <c r="AP8" s="33">
        <v>500</v>
      </c>
      <c r="AQ8" s="55">
        <v>28</v>
      </c>
      <c r="AR8" s="27">
        <f t="shared" si="1"/>
        <v>1</v>
      </c>
      <c r="AS8" s="57">
        <v>4</v>
      </c>
      <c r="AT8" s="28">
        <f t="shared" ref="AT8" si="15">IF(AS8&lt;&gt;"",AS8-V8,"")</f>
        <v>4.9999999999999822E-2</v>
      </c>
      <c r="AU8" s="57">
        <v>3.4</v>
      </c>
      <c r="AV8" s="28">
        <f t="shared" ref="AV8" si="16">IF(AU8&lt;&gt;"",AU8-Z8,"")</f>
        <v>0</v>
      </c>
      <c r="AW8" s="75">
        <f>AQ8*((AS8/Довідник!$F$3)*Довідник!$G$3+(AU8/Довідник!$F$4)*Довідник!$G$4)</f>
        <v>32.216470588235296</v>
      </c>
      <c r="AX8" s="27">
        <f t="shared" ref="AX8" si="17">IF(AW8&lt;&gt;"",AW8-AD8,"")</f>
        <v>1.3094117647058816</v>
      </c>
      <c r="AY8" s="56">
        <v>120</v>
      </c>
      <c r="AZ8" s="28">
        <f t="shared" si="2"/>
        <v>0</v>
      </c>
      <c r="BA8" s="29">
        <f t="shared" si="3"/>
        <v>-105000</v>
      </c>
      <c r="BB8" s="29">
        <f t="shared" si="4"/>
        <v>-105000</v>
      </c>
      <c r="BC8" s="34">
        <f t="shared" ref="BC8" si="18">IF(BB8&lt;&gt;"",BB8-BA8,"")</f>
        <v>0</v>
      </c>
      <c r="BD8" s="29">
        <f t="shared" ref="BD8" si="19">AO8*AP8*AE8</f>
        <v>-37911.176470588187</v>
      </c>
      <c r="BE8" s="83">
        <f t="shared" ref="BE8" si="20">(AW8-AC8)*AP8*AO8</f>
        <v>3458.8235294118272</v>
      </c>
      <c r="BF8" s="34">
        <f t="shared" ref="BF8" si="21">BE8-BD8</f>
        <v>41370.000000000015</v>
      </c>
      <c r="BG8" s="35">
        <v>10.5</v>
      </c>
      <c r="BH8" s="29">
        <f t="shared" ref="BH8" si="22">BD8*AJ8</f>
        <v>-398067.35294117598</v>
      </c>
      <c r="BI8" s="34">
        <f t="shared" ref="BI8" si="23">BE8*BG8</f>
        <v>36317.647058824186</v>
      </c>
      <c r="BJ8" s="34">
        <f t="shared" ref="BJ8" si="24">BI8-BH8</f>
        <v>434385.00000000017</v>
      </c>
      <c r="BK8" s="34">
        <f t="shared" ref="BK8" si="25">BH8-BA8</f>
        <v>-293067.35294117598</v>
      </c>
      <c r="BL8" s="36">
        <f t="shared" ref="BL8" si="26">BI8-BB8</f>
        <v>141317.64705882419</v>
      </c>
      <c r="BM8" s="81">
        <f t="shared" ref="BM8" si="27">BL8-BK8</f>
        <v>434385.00000000017</v>
      </c>
      <c r="BN8" s="47"/>
    </row>
    <row r="9" spans="1:66" ht="29.25" customHeight="1">
      <c r="A9" s="42">
        <v>3</v>
      </c>
      <c r="B9" s="43"/>
      <c r="C9" s="46"/>
      <c r="D9" s="32"/>
      <c r="E9" s="45"/>
      <c r="F9" s="14"/>
      <c r="G9" s="15"/>
      <c r="H9" s="37"/>
      <c r="I9" s="22"/>
      <c r="J9" s="15"/>
      <c r="K9" s="15"/>
      <c r="L9" s="15"/>
      <c r="M9" s="22"/>
      <c r="N9" s="15"/>
      <c r="O9" s="15"/>
      <c r="P9" s="17"/>
      <c r="Q9" s="17"/>
      <c r="R9" s="17"/>
      <c r="S9" s="22"/>
      <c r="T9" s="19"/>
      <c r="U9" s="20"/>
      <c r="V9" s="52"/>
      <c r="W9" s="22"/>
      <c r="X9" s="20"/>
      <c r="Y9" s="20"/>
      <c r="Z9" s="52"/>
      <c r="AA9" s="22"/>
      <c r="AB9" s="74"/>
      <c r="AC9" s="74"/>
      <c r="AD9" s="74"/>
      <c r="AE9" s="22"/>
      <c r="AF9" s="25"/>
      <c r="AG9" s="25"/>
      <c r="AH9" s="21"/>
      <c r="AI9" s="21"/>
      <c r="AJ9" s="53"/>
      <c r="AK9" s="21"/>
      <c r="AL9" s="79"/>
      <c r="AM9" s="30"/>
      <c r="AN9" s="30"/>
      <c r="AO9" s="26"/>
      <c r="AP9" s="33"/>
      <c r="AQ9" s="55"/>
      <c r="AR9" s="27"/>
      <c r="AS9" s="57"/>
      <c r="AT9" s="28"/>
      <c r="AU9" s="57"/>
      <c r="AV9" s="28"/>
      <c r="AW9" s="75"/>
      <c r="AX9" s="27"/>
      <c r="AY9" s="56"/>
      <c r="AZ9" s="28"/>
      <c r="BA9" s="29"/>
      <c r="BB9" s="29"/>
      <c r="BC9" s="34"/>
      <c r="BD9" s="29"/>
      <c r="BE9" s="83"/>
      <c r="BF9" s="34"/>
      <c r="BG9" s="35"/>
      <c r="BH9" s="29"/>
      <c r="BI9" s="34"/>
      <c r="BJ9" s="34"/>
      <c r="BK9" s="34"/>
      <c r="BL9" s="36"/>
      <c r="BM9" s="81"/>
      <c r="BN9" s="47"/>
    </row>
    <row r="10" spans="1:66" ht="26" customHeight="1">
      <c r="A10" s="42">
        <v>4</v>
      </c>
      <c r="B10" s="43"/>
      <c r="C10" s="46"/>
      <c r="D10" s="32"/>
      <c r="E10" s="47"/>
      <c r="F10" s="14"/>
      <c r="G10" s="15"/>
      <c r="H10" s="37"/>
      <c r="I10" s="22"/>
      <c r="J10" s="15"/>
      <c r="K10" s="15"/>
      <c r="L10" s="15"/>
      <c r="M10" s="22"/>
      <c r="N10" s="15"/>
      <c r="O10" s="15"/>
      <c r="P10" s="17"/>
      <c r="Q10" s="17"/>
      <c r="R10" s="17"/>
      <c r="S10" s="22"/>
      <c r="T10" s="19"/>
      <c r="U10" s="20"/>
      <c r="V10" s="52"/>
      <c r="W10" s="22"/>
      <c r="X10" s="20"/>
      <c r="Y10" s="20"/>
      <c r="Z10" s="52"/>
      <c r="AA10" s="22"/>
      <c r="AB10" s="74"/>
      <c r="AC10" s="74"/>
      <c r="AD10" s="74"/>
      <c r="AE10" s="22"/>
      <c r="AF10" s="25"/>
      <c r="AG10" s="25"/>
      <c r="AH10" s="21"/>
      <c r="AI10" s="21"/>
      <c r="AJ10" s="53"/>
      <c r="AK10" s="21"/>
      <c r="AL10" s="79"/>
      <c r="AM10" s="30"/>
      <c r="AN10" s="30"/>
      <c r="AO10" s="26"/>
      <c r="AP10" s="33"/>
      <c r="AQ10" s="55"/>
      <c r="AR10" s="27"/>
      <c r="AS10" s="57"/>
      <c r="AT10" s="28"/>
      <c r="AU10" s="57"/>
      <c r="AV10" s="28"/>
      <c r="AW10" s="75"/>
      <c r="AX10" s="27"/>
      <c r="AY10" s="56"/>
      <c r="AZ10" s="28"/>
      <c r="BA10" s="29"/>
      <c r="BB10" s="29"/>
      <c r="BC10" s="34"/>
      <c r="BD10" s="29"/>
      <c r="BE10" s="83"/>
      <c r="BF10" s="34"/>
      <c r="BG10" s="35"/>
      <c r="BH10" s="29"/>
      <c r="BI10" s="34"/>
      <c r="BJ10" s="34"/>
      <c r="BK10" s="34"/>
      <c r="BL10" s="36"/>
      <c r="BM10" s="81"/>
      <c r="BN10" s="47"/>
    </row>
    <row r="11" spans="1:66">
      <c r="A11" s="42">
        <v>5</v>
      </c>
      <c r="B11" s="43"/>
      <c r="C11" s="46"/>
      <c r="D11" s="32"/>
      <c r="E11" s="45"/>
      <c r="F11" s="14"/>
      <c r="G11" s="14"/>
      <c r="H11" s="14"/>
      <c r="I11" s="22"/>
      <c r="J11" s="15"/>
      <c r="K11" s="15"/>
      <c r="L11" s="15"/>
      <c r="M11" s="22"/>
      <c r="N11" s="15"/>
      <c r="O11" s="15"/>
      <c r="P11" s="17"/>
      <c r="Q11" s="17"/>
      <c r="R11" s="51"/>
      <c r="S11" s="22"/>
      <c r="T11" s="19"/>
      <c r="U11" s="20"/>
      <c r="V11" s="52"/>
      <c r="W11" s="22"/>
      <c r="X11" s="20"/>
      <c r="Y11" s="20"/>
      <c r="Z11" s="52"/>
      <c r="AA11" s="22"/>
      <c r="AB11" s="74"/>
      <c r="AC11" s="74"/>
      <c r="AD11" s="74"/>
      <c r="AE11" s="22"/>
      <c r="AF11" s="25"/>
      <c r="AG11" s="25"/>
      <c r="AH11" s="21"/>
      <c r="AI11" s="21"/>
      <c r="AJ11" s="53"/>
      <c r="AK11" s="21"/>
      <c r="AL11" s="79"/>
      <c r="AM11" s="30"/>
      <c r="AN11" s="30"/>
      <c r="AO11" s="26"/>
      <c r="AP11" s="33"/>
      <c r="AQ11" s="55"/>
      <c r="AR11" s="27"/>
      <c r="AS11" s="57"/>
      <c r="AT11" s="28"/>
      <c r="AU11" s="57"/>
      <c r="AV11" s="28"/>
      <c r="AW11" s="75"/>
      <c r="AX11" s="27"/>
      <c r="AY11" s="56"/>
      <c r="AZ11" s="28"/>
      <c r="BA11" s="29"/>
      <c r="BB11" s="29"/>
      <c r="BC11" s="34"/>
      <c r="BD11" s="29"/>
      <c r="BE11" s="83"/>
      <c r="BF11" s="34"/>
      <c r="BG11" s="35"/>
      <c r="BH11" s="29"/>
      <c r="BI11" s="34"/>
      <c r="BJ11" s="34"/>
      <c r="BK11" s="34"/>
      <c r="BL11" s="36"/>
      <c r="BM11" s="81"/>
      <c r="BN11" s="45"/>
    </row>
    <row r="12" spans="1:66">
      <c r="A12" s="42">
        <v>6</v>
      </c>
      <c r="B12" s="43"/>
      <c r="C12" s="46"/>
      <c r="D12" s="48"/>
      <c r="E12" s="45"/>
      <c r="F12" s="14"/>
      <c r="G12" s="14"/>
      <c r="H12" s="14"/>
      <c r="I12" s="22"/>
      <c r="J12" s="15"/>
      <c r="K12" s="15"/>
      <c r="L12" s="15"/>
      <c r="M12" s="22"/>
      <c r="N12" s="15"/>
      <c r="O12" s="15"/>
      <c r="P12" s="17"/>
      <c r="Q12" s="17"/>
      <c r="R12" s="51"/>
      <c r="S12" s="22"/>
      <c r="T12" s="19"/>
      <c r="U12" s="20"/>
      <c r="V12" s="52"/>
      <c r="W12" s="22"/>
      <c r="X12" s="20"/>
      <c r="Y12" s="20"/>
      <c r="Z12" s="52"/>
      <c r="AA12" s="22"/>
      <c r="AB12" s="74"/>
      <c r="AC12" s="74"/>
      <c r="AD12" s="74"/>
      <c r="AE12" s="22"/>
      <c r="AF12" s="25"/>
      <c r="AG12" s="25"/>
      <c r="AH12" s="21"/>
      <c r="AI12" s="21"/>
      <c r="AJ12" s="53"/>
      <c r="AK12" s="21"/>
      <c r="AL12" s="79"/>
      <c r="AM12" s="30"/>
      <c r="AN12" s="30"/>
      <c r="AO12" s="26"/>
      <c r="AP12" s="33"/>
      <c r="AQ12" s="55"/>
      <c r="AR12" s="27"/>
      <c r="AS12" s="57"/>
      <c r="AT12" s="28"/>
      <c r="AU12" s="57"/>
      <c r="AV12" s="28"/>
      <c r="AW12" s="75"/>
      <c r="AX12" s="27"/>
      <c r="AY12" s="56"/>
      <c r="AZ12" s="28"/>
      <c r="BA12" s="29"/>
      <c r="BB12" s="29"/>
      <c r="BC12" s="34"/>
      <c r="BD12" s="29"/>
      <c r="BE12" s="83"/>
      <c r="BF12" s="34"/>
      <c r="BG12" s="35"/>
      <c r="BH12" s="29"/>
      <c r="BI12" s="34"/>
      <c r="BJ12" s="34"/>
      <c r="BK12" s="34"/>
      <c r="BL12" s="36"/>
      <c r="BM12" s="81"/>
      <c r="BN12" s="45"/>
    </row>
  </sheetData>
  <mergeCells count="38">
    <mergeCell ref="T5:W5"/>
    <mergeCell ref="X5:AA5"/>
    <mergeCell ref="AI5:AI6"/>
    <mergeCell ref="AM4:BM4"/>
    <mergeCell ref="BA5:BC5"/>
    <mergeCell ref="BD5:BF5"/>
    <mergeCell ref="BH5:BJ5"/>
    <mergeCell ref="BK5:BM5"/>
    <mergeCell ref="AY5:AZ5"/>
    <mergeCell ref="BG5:BG6"/>
    <mergeCell ref="AO5:AO6"/>
    <mergeCell ref="AP5:AP6"/>
    <mergeCell ref="AQ5:AR5"/>
    <mergeCell ref="AS5:AT5"/>
    <mergeCell ref="AU5:AV5"/>
    <mergeCell ref="AM5:AM6"/>
    <mergeCell ref="AN5:AN6"/>
    <mergeCell ref="AH5:AH6"/>
    <mergeCell ref="AG5:AG6"/>
    <mergeCell ref="AF5:AF6"/>
    <mergeCell ref="AJ5:AJ6"/>
    <mergeCell ref="AK5:AK6"/>
    <mergeCell ref="BN4:BN6"/>
    <mergeCell ref="B4:B6"/>
    <mergeCell ref="A4:A6"/>
    <mergeCell ref="D4:D6"/>
    <mergeCell ref="E4:E6"/>
    <mergeCell ref="C4:C6"/>
    <mergeCell ref="AB5:AE5"/>
    <mergeCell ref="P4:AE4"/>
    <mergeCell ref="AW5:AX5"/>
    <mergeCell ref="F5:I5"/>
    <mergeCell ref="J5:M5"/>
    <mergeCell ref="N5:O5"/>
    <mergeCell ref="F4:O4"/>
    <mergeCell ref="P5:S5"/>
    <mergeCell ref="AL5:AL6"/>
    <mergeCell ref="AF4:AL4"/>
  </mergeCells>
  <conditionalFormatting sqref="I7:I999">
    <cfRule type="cellIs" dxfId="60" priority="13" operator="greaterThan">
      <formula>0</formula>
    </cfRule>
  </conditionalFormatting>
  <conditionalFormatting sqref="M7:M999">
    <cfRule type="cellIs" dxfId="59" priority="12" operator="greaterThan">
      <formula>0</formula>
    </cfRule>
  </conditionalFormatting>
  <conditionalFormatting sqref="S7:S999">
    <cfRule type="cellIs" dxfId="58" priority="11" operator="lessThan">
      <formula>0</formula>
    </cfRule>
  </conditionalFormatting>
  <conditionalFormatting sqref="W7:W999">
    <cfRule type="cellIs" dxfId="57" priority="10" operator="lessThan">
      <formula>0</formula>
    </cfRule>
  </conditionalFormatting>
  <conditionalFormatting sqref="AA1:AA1048576">
    <cfRule type="cellIs" dxfId="56" priority="9" operator="lessThan">
      <formula>0</formula>
    </cfRule>
  </conditionalFormatting>
  <conditionalFormatting sqref="AE7:AE999">
    <cfRule type="cellIs" dxfId="55" priority="8" operator="lessThan">
      <formula>0</formula>
    </cfRule>
  </conditionalFormatting>
  <conditionalFormatting sqref="AL7:AL999">
    <cfRule type="cellIs" dxfId="54" priority="6" operator="lessThan">
      <formula>0</formula>
    </cfRule>
  </conditionalFormatting>
  <conditionalFormatting sqref="AR1:AR1048576 AT1:AT1048576 AV1:AV1048576 AX1:AX1048576">
    <cfRule type="cellIs" dxfId="53" priority="5" operator="lessThan">
      <formula>0</formula>
    </cfRule>
  </conditionalFormatting>
  <conditionalFormatting sqref="AZ7:AZ999">
    <cfRule type="cellIs" dxfId="52" priority="4" operator="greaterThan">
      <formula>0</formula>
    </cfRule>
  </conditionalFormatting>
  <conditionalFormatting sqref="BC7:BC999">
    <cfRule type="cellIs" dxfId="51" priority="3" operator="greaterThan">
      <formula>0</formula>
    </cfRule>
  </conditionalFormatting>
  <conditionalFormatting sqref="BF1:BF1048576">
    <cfRule type="cellIs" dxfId="50" priority="2" operator="lessThan">
      <formula>0</formula>
    </cfRule>
  </conditionalFormatting>
  <conditionalFormatting sqref="BJ1:BJ1048576 BM1:BM1048576">
    <cfRule type="cellIs" dxfId="49" priority="1" operator="lessThan">
      <formula>0</formula>
    </cfRule>
  </conditionalFormatting>
  <pageMargins left="0.7" right="0.7" top="0.75" bottom="0.75" header="0.3" footer="0.3"/>
  <pageSetup paperSize="9" orientation="landscape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D182FA5-A8E3-4BF0-B62D-DEAFB02C8CD0}">
            <xm:f>Довідник!$B$4</xm:f>
            <x14:dxf>
              <font>
                <b/>
                <i val="0"/>
                <color rgb="FFFF0000"/>
              </font>
            </x14:dxf>
          </x14:cfRule>
          <x14:cfRule type="cellIs" priority="15" operator="equal" id="{4FDA36B7-42FF-424B-9600-D274E00F5138}">
            <xm:f>Довідник!$B$3</xm:f>
            <x14:dxf>
              <font>
                <b/>
                <i val="0"/>
                <color rgb="FF00B0F0"/>
              </font>
            </x14:dxf>
          </x14:cfRule>
          <x14:cfRule type="cellIs" priority="16" operator="equal" id="{828C2CCD-ADC1-49AE-B27D-02A612AB0777}">
            <xm:f>Довідник!$B$2</xm:f>
            <x14:dxf>
              <font>
                <b/>
                <i val="0"/>
                <color theme="7"/>
              </font>
            </x14:dxf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487393-82B0-4F54-9DB7-45568E07AE70}">
          <x14:formula1>
            <xm:f>Довідник!$B$2:$B$5</xm:f>
          </x14:formula1>
          <xm:sqref>C7:D12</xm:sqref>
        </x14:dataValidation>
        <x14:dataValidation type="list" allowBlank="1" showInputMessage="1" showErrorMessage="1" xr:uid="{27D749DD-9808-4773-8369-A2619A0B8DBB}">
          <x14:formula1>
            <xm:f>Довідник!$J$2:$J$4</xm:f>
          </x14:formula1>
          <xm:sqref>N7:O12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00"/>
  <sheetViews>
    <sheetView zoomScale="50" zoomScaleNormal="5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18" sqref="D18"/>
    </sheetView>
  </sheetViews>
  <sheetFormatPr defaultColWidth="9.08984375" defaultRowHeight="14.5"/>
  <cols>
    <col min="1" max="1" width="4.81640625" style="86" customWidth="1"/>
    <col min="2" max="2" width="21.6328125" style="114" bestFit="1" customWidth="1"/>
    <col min="3" max="3" width="16.81640625" style="114" customWidth="1"/>
    <col min="4" max="4" width="11.54296875" style="114" customWidth="1"/>
    <col min="5" max="5" width="12" style="114" customWidth="1"/>
    <col min="6" max="9" width="10.1796875" style="86" customWidth="1"/>
    <col min="10" max="10" width="15.6328125" style="86" customWidth="1"/>
    <col min="11" max="11" width="14.54296875" style="86" customWidth="1"/>
    <col min="12" max="12" width="8.6328125" style="86" customWidth="1"/>
    <col min="13" max="16" width="9.54296875" style="86" customWidth="1"/>
    <col min="17" max="19" width="10.453125" style="86" customWidth="1"/>
    <col min="20" max="20" width="10" style="86" customWidth="1"/>
    <col min="21" max="22" width="12.6328125" style="86" customWidth="1"/>
    <col min="23" max="23" width="9.453125" style="86" customWidth="1"/>
    <col min="24" max="25" width="10.08984375" style="86" customWidth="1"/>
    <col min="26" max="26" width="10.36328125" style="86" customWidth="1"/>
    <col min="27" max="28" width="12.6328125" style="86" customWidth="1"/>
    <col min="29" max="29" width="10.36328125" style="86" customWidth="1"/>
    <col min="30" max="30" width="12.6328125" style="86" customWidth="1"/>
    <col min="31" max="31" width="15.36328125" style="86" customWidth="1"/>
    <col min="32" max="32" width="13.36328125" style="86" customWidth="1"/>
    <col min="33" max="33" width="15.90625" style="86" customWidth="1"/>
    <col min="34" max="34" width="18.08984375" style="86" customWidth="1"/>
    <col min="35" max="35" width="22.453125" style="86" customWidth="1"/>
    <col min="36" max="36" width="15.36328125" style="86" customWidth="1"/>
    <col min="37" max="37" width="11.08984375" style="86" customWidth="1"/>
    <col min="38" max="55" width="8.36328125" style="86" customWidth="1"/>
    <col min="56" max="56" width="17.1796875" style="86" customWidth="1"/>
    <col min="57" max="57" width="16.08984375" style="86" customWidth="1"/>
    <col min="58" max="58" width="32.6328125" style="86" customWidth="1"/>
    <col min="59" max="16384" width="9.08984375" style="86"/>
  </cols>
  <sheetData>
    <row r="1" spans="1:58" s="112" customFormat="1">
      <c r="A1" s="5" t="str">
        <f>Титульна!B4</f>
        <v>Реєстр змін раціону годівлі тварин</v>
      </c>
      <c r="B1" s="63"/>
      <c r="C1" s="16"/>
      <c r="D1" s="40" t="s">
        <v>40</v>
      </c>
      <c r="E1" s="114"/>
    </row>
    <row r="2" spans="1:58" s="112" customFormat="1">
      <c r="A2" s="5" t="str">
        <f>Титульна!B7&amp;"  "&amp;Титульна!D7&amp;"   "&amp;Титульна!B8&amp;"  "&amp;Титульна!D8</f>
        <v>Господарство:     Рік:  2021</v>
      </c>
      <c r="B2" s="68"/>
      <c r="C2" s="4"/>
      <c r="D2" s="4"/>
    </row>
    <row r="3" spans="1:58" s="112" customFormat="1">
      <c r="A3" s="112" t="s">
        <v>94</v>
      </c>
      <c r="D3" s="112">
        <v>28</v>
      </c>
      <c r="E3" s="112" t="s">
        <v>97</v>
      </c>
    </row>
    <row r="4" spans="1:58" s="112" customFormat="1">
      <c r="C4" s="116" t="s">
        <v>95</v>
      </c>
      <c r="D4" s="117">
        <f t="shared" ref="D4:D9" si="0">$D$3*F4</f>
        <v>3528</v>
      </c>
      <c r="E4" s="116" t="s">
        <v>96</v>
      </c>
      <c r="F4" s="116">
        <v>126</v>
      </c>
      <c r="G4" s="116" t="s">
        <v>92</v>
      </c>
    </row>
    <row r="5" spans="1:58" s="112" customFormat="1">
      <c r="C5" s="118" t="s">
        <v>102</v>
      </c>
      <c r="D5" s="119">
        <f t="shared" si="0"/>
        <v>6608</v>
      </c>
      <c r="E5" s="118" t="s">
        <v>96</v>
      </c>
      <c r="F5" s="118">
        <v>236</v>
      </c>
      <c r="G5" s="118" t="s">
        <v>92</v>
      </c>
    </row>
    <row r="6" spans="1:58" s="112" customFormat="1">
      <c r="C6" s="118" t="s">
        <v>103</v>
      </c>
      <c r="D6" s="119">
        <f t="shared" si="0"/>
        <v>19796</v>
      </c>
      <c r="E6" s="118" t="s">
        <v>96</v>
      </c>
      <c r="F6" s="118">
        <v>707</v>
      </c>
      <c r="G6" s="118" t="s">
        <v>92</v>
      </c>
    </row>
    <row r="7" spans="1:58" s="112" customFormat="1">
      <c r="C7" s="118" t="s">
        <v>104</v>
      </c>
      <c r="D7" s="119">
        <f t="shared" si="0"/>
        <v>6944</v>
      </c>
      <c r="E7" s="118" t="s">
        <v>96</v>
      </c>
      <c r="F7" s="118">
        <v>248</v>
      </c>
      <c r="G7" s="118" t="s">
        <v>92</v>
      </c>
    </row>
    <row r="8" spans="1:58" s="112" customFormat="1" ht="29">
      <c r="B8" s="113"/>
      <c r="C8" s="120" t="s">
        <v>106</v>
      </c>
      <c r="D8" s="119">
        <f t="shared" si="0"/>
        <v>3500</v>
      </c>
      <c r="E8" s="118" t="s">
        <v>96</v>
      </c>
      <c r="F8" s="118">
        <v>125</v>
      </c>
      <c r="G8" s="118" t="s">
        <v>92</v>
      </c>
    </row>
    <row r="9" spans="1:58" s="112" customFormat="1" ht="15" thickBot="1">
      <c r="C9" s="112" t="s">
        <v>105</v>
      </c>
      <c r="D9" s="115">
        <f t="shared" si="0"/>
        <v>6076</v>
      </c>
      <c r="E9" s="112" t="s">
        <v>96</v>
      </c>
      <c r="F9" s="112">
        <v>217</v>
      </c>
      <c r="G9" s="112" t="s">
        <v>92</v>
      </c>
    </row>
    <row r="10" spans="1:58" s="78" customFormat="1" ht="23.25" customHeight="1" thickBot="1">
      <c r="A10" s="165" t="s">
        <v>4</v>
      </c>
      <c r="B10" s="179" t="s">
        <v>64</v>
      </c>
      <c r="C10" s="165" t="s">
        <v>20</v>
      </c>
      <c r="D10" s="168" t="s">
        <v>63</v>
      </c>
      <c r="E10" s="182" t="s">
        <v>65</v>
      </c>
      <c r="F10" s="185" t="s">
        <v>16</v>
      </c>
      <c r="G10" s="186"/>
      <c r="H10" s="186"/>
      <c r="I10" s="186"/>
      <c r="J10" s="186"/>
      <c r="K10" s="187"/>
      <c r="L10" s="172" t="s">
        <v>107</v>
      </c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203" t="s">
        <v>78</v>
      </c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191" t="s">
        <v>72</v>
      </c>
    </row>
    <row r="11" spans="1:58" s="78" customFormat="1" ht="13.5" customHeight="1">
      <c r="A11" s="166"/>
      <c r="B11" s="180"/>
      <c r="C11" s="166"/>
      <c r="D11" s="169"/>
      <c r="E11" s="183"/>
      <c r="F11" s="188"/>
      <c r="G11" s="189"/>
      <c r="H11" s="189"/>
      <c r="I11" s="189"/>
      <c r="J11" s="189"/>
      <c r="K11" s="190"/>
      <c r="L11" s="175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7"/>
      <c r="AE11" s="194" t="s">
        <v>80</v>
      </c>
      <c r="AF11" s="207"/>
      <c r="AG11" s="207"/>
      <c r="AH11" s="207"/>
      <c r="AI11" s="207"/>
      <c r="AJ11" s="208"/>
      <c r="AK11" s="194" t="s">
        <v>108</v>
      </c>
      <c r="AL11" s="176" t="s">
        <v>77</v>
      </c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7"/>
      <c r="BD11" s="197" t="s">
        <v>110</v>
      </c>
      <c r="BE11" s="206" t="s">
        <v>115</v>
      </c>
      <c r="BF11" s="192"/>
    </row>
    <row r="12" spans="1:58" s="78" customFormat="1" ht="28.5" customHeight="1">
      <c r="A12" s="166"/>
      <c r="B12" s="180"/>
      <c r="C12" s="166"/>
      <c r="D12" s="169"/>
      <c r="E12" s="183"/>
      <c r="F12" s="163" t="s">
        <v>9</v>
      </c>
      <c r="G12" s="164"/>
      <c r="H12" s="164"/>
      <c r="I12" s="164"/>
      <c r="J12" s="164" t="s">
        <v>17</v>
      </c>
      <c r="K12" s="178"/>
      <c r="L12" s="163" t="s">
        <v>101</v>
      </c>
      <c r="M12" s="162" t="s">
        <v>95</v>
      </c>
      <c r="N12" s="162"/>
      <c r="O12" s="162"/>
      <c r="P12" s="199" t="s">
        <v>66</v>
      </c>
      <c r="Q12" s="200"/>
      <c r="R12" s="201"/>
      <c r="S12" s="199" t="s">
        <v>67</v>
      </c>
      <c r="T12" s="200"/>
      <c r="U12" s="201"/>
      <c r="V12" s="199" t="s">
        <v>68</v>
      </c>
      <c r="W12" s="200"/>
      <c r="X12" s="201"/>
      <c r="Y12" s="199" t="s">
        <v>69</v>
      </c>
      <c r="Z12" s="200"/>
      <c r="AA12" s="201"/>
      <c r="AB12" s="199" t="s">
        <v>70</v>
      </c>
      <c r="AC12" s="200"/>
      <c r="AD12" s="202"/>
      <c r="AE12" s="195"/>
      <c r="AF12" s="162"/>
      <c r="AG12" s="162"/>
      <c r="AH12" s="162"/>
      <c r="AI12" s="162"/>
      <c r="AJ12" s="199"/>
      <c r="AK12" s="195"/>
      <c r="AL12" s="201" t="s">
        <v>71</v>
      </c>
      <c r="AM12" s="201"/>
      <c r="AN12" s="162"/>
      <c r="AO12" s="162" t="s">
        <v>66</v>
      </c>
      <c r="AP12" s="162"/>
      <c r="AQ12" s="162"/>
      <c r="AR12" s="162" t="s">
        <v>67</v>
      </c>
      <c r="AS12" s="162"/>
      <c r="AT12" s="162"/>
      <c r="AU12" s="162" t="s">
        <v>68</v>
      </c>
      <c r="AV12" s="162"/>
      <c r="AW12" s="162"/>
      <c r="AX12" s="162" t="s">
        <v>69</v>
      </c>
      <c r="AY12" s="162"/>
      <c r="AZ12" s="162"/>
      <c r="BA12" s="162" t="s">
        <v>70</v>
      </c>
      <c r="BB12" s="162"/>
      <c r="BC12" s="209"/>
      <c r="BD12" s="197"/>
      <c r="BE12" s="197"/>
      <c r="BF12" s="192"/>
    </row>
    <row r="13" spans="1:58" s="78" customFormat="1" ht="41.4" customHeight="1" thickBot="1">
      <c r="A13" s="167"/>
      <c r="B13" s="181"/>
      <c r="C13" s="167"/>
      <c r="D13" s="170"/>
      <c r="E13" s="184"/>
      <c r="F13" s="129" t="s">
        <v>13</v>
      </c>
      <c r="G13" s="130" t="s">
        <v>14</v>
      </c>
      <c r="H13" s="130" t="s">
        <v>15</v>
      </c>
      <c r="I13" s="130" t="s">
        <v>23</v>
      </c>
      <c r="J13" s="130" t="s">
        <v>13</v>
      </c>
      <c r="K13" s="131" t="s">
        <v>15</v>
      </c>
      <c r="L13" s="171"/>
      <c r="M13" s="130" t="s">
        <v>100</v>
      </c>
      <c r="N13" s="130" t="s">
        <v>98</v>
      </c>
      <c r="O13" s="130" t="s">
        <v>99</v>
      </c>
      <c r="P13" s="130" t="s">
        <v>100</v>
      </c>
      <c r="Q13" s="130" t="s">
        <v>98</v>
      </c>
      <c r="R13" s="130" t="s">
        <v>99</v>
      </c>
      <c r="S13" s="130" t="s">
        <v>100</v>
      </c>
      <c r="T13" s="130" t="s">
        <v>98</v>
      </c>
      <c r="U13" s="130" t="s">
        <v>99</v>
      </c>
      <c r="V13" s="130" t="s">
        <v>100</v>
      </c>
      <c r="W13" s="130" t="s">
        <v>98</v>
      </c>
      <c r="X13" s="130" t="s">
        <v>99</v>
      </c>
      <c r="Y13" s="130" t="s">
        <v>100</v>
      </c>
      <c r="Z13" s="130" t="s">
        <v>98</v>
      </c>
      <c r="AA13" s="130" t="s">
        <v>99</v>
      </c>
      <c r="AB13" s="130" t="s">
        <v>100</v>
      </c>
      <c r="AC13" s="130" t="s">
        <v>98</v>
      </c>
      <c r="AD13" s="130" t="s">
        <v>99</v>
      </c>
      <c r="AE13" s="132" t="s">
        <v>36</v>
      </c>
      <c r="AF13" s="133" t="s">
        <v>73</v>
      </c>
      <c r="AG13" s="133" t="s">
        <v>34</v>
      </c>
      <c r="AH13" s="134" t="s">
        <v>79</v>
      </c>
      <c r="AI13" s="134" t="s">
        <v>87</v>
      </c>
      <c r="AJ13" s="135" t="s">
        <v>74</v>
      </c>
      <c r="AK13" s="196"/>
      <c r="AL13" s="136" t="s">
        <v>25</v>
      </c>
      <c r="AM13" s="137" t="s">
        <v>76</v>
      </c>
      <c r="AN13" s="137" t="s">
        <v>75</v>
      </c>
      <c r="AO13" s="134" t="s">
        <v>25</v>
      </c>
      <c r="AP13" s="137" t="s">
        <v>76</v>
      </c>
      <c r="AQ13" s="137" t="s">
        <v>75</v>
      </c>
      <c r="AR13" s="134" t="s">
        <v>25</v>
      </c>
      <c r="AS13" s="137" t="s">
        <v>76</v>
      </c>
      <c r="AT13" s="137" t="s">
        <v>75</v>
      </c>
      <c r="AU13" s="134" t="s">
        <v>25</v>
      </c>
      <c r="AV13" s="137" t="s">
        <v>76</v>
      </c>
      <c r="AW13" s="137" t="s">
        <v>75</v>
      </c>
      <c r="AX13" s="134" t="s">
        <v>25</v>
      </c>
      <c r="AY13" s="137" t="s">
        <v>76</v>
      </c>
      <c r="AZ13" s="137" t="s">
        <v>75</v>
      </c>
      <c r="BA13" s="134" t="s">
        <v>25</v>
      </c>
      <c r="BB13" s="137" t="s">
        <v>76</v>
      </c>
      <c r="BC13" s="138" t="s">
        <v>75</v>
      </c>
      <c r="BD13" s="198"/>
      <c r="BE13" s="198"/>
      <c r="BF13" s="193"/>
    </row>
    <row r="14" spans="1:58" ht="47.5" customHeight="1">
      <c r="A14" s="121">
        <v>1</v>
      </c>
      <c r="B14" s="124" t="s">
        <v>109</v>
      </c>
      <c r="C14" s="44" t="s">
        <v>6</v>
      </c>
      <c r="D14" s="125">
        <v>44182</v>
      </c>
      <c r="E14" s="126">
        <v>16</v>
      </c>
      <c r="F14" s="84">
        <v>130</v>
      </c>
      <c r="G14" s="84">
        <v>130</v>
      </c>
      <c r="H14" s="84">
        <v>140</v>
      </c>
      <c r="I14" s="84">
        <f>H14-G14</f>
        <v>10</v>
      </c>
      <c r="J14" s="15" t="s">
        <v>48</v>
      </c>
      <c r="K14" s="107" t="s">
        <v>48</v>
      </c>
      <c r="L14" s="84">
        <v>100</v>
      </c>
      <c r="M14" s="84">
        <v>25</v>
      </c>
      <c r="N14" s="108">
        <v>0.1</v>
      </c>
      <c r="O14" s="108">
        <f>M14/L14</f>
        <v>0.25</v>
      </c>
      <c r="P14" s="109">
        <v>15</v>
      </c>
      <c r="Q14" s="108">
        <v>0.15</v>
      </c>
      <c r="R14" s="108">
        <f>P14/L14</f>
        <v>0.15</v>
      </c>
      <c r="S14" s="109">
        <v>5</v>
      </c>
      <c r="T14" s="108">
        <v>0.02</v>
      </c>
      <c r="U14" s="108">
        <f>S14/L14</f>
        <v>0.05</v>
      </c>
      <c r="V14" s="109">
        <v>6</v>
      </c>
      <c r="W14" s="108">
        <v>0.02</v>
      </c>
      <c r="X14" s="108">
        <f>V14/L14</f>
        <v>0.06</v>
      </c>
      <c r="Y14" s="109">
        <v>30</v>
      </c>
      <c r="Z14" s="108">
        <v>0.05</v>
      </c>
      <c r="AA14" s="108">
        <f>Y14/L14</f>
        <v>0.3</v>
      </c>
      <c r="AB14" s="109">
        <v>35</v>
      </c>
      <c r="AC14" s="108">
        <v>0.2</v>
      </c>
      <c r="AD14" s="108">
        <f>AB14/L14</f>
        <v>0.35</v>
      </c>
      <c r="AE14" s="95">
        <v>44197</v>
      </c>
      <c r="AF14" s="95">
        <v>44287</v>
      </c>
      <c r="AG14" s="99">
        <f>AF14-AE14</f>
        <v>90</v>
      </c>
      <c r="AH14" s="99">
        <v>200</v>
      </c>
      <c r="AI14" s="99">
        <v>145</v>
      </c>
      <c r="AJ14" s="110">
        <f>(AI14-G14)*AG14*AH14</f>
        <v>270000</v>
      </c>
      <c r="AK14" s="99">
        <v>100</v>
      </c>
      <c r="AL14" s="108">
        <v>0.05</v>
      </c>
      <c r="AM14" s="108">
        <f>AL14-N14</f>
        <v>-0.05</v>
      </c>
      <c r="AN14" s="108">
        <f>AL14-O14</f>
        <v>-0.2</v>
      </c>
      <c r="AO14" s="108">
        <v>0.1</v>
      </c>
      <c r="AP14" s="108">
        <f>AO14-Q14</f>
        <v>-4.9999999999999989E-2</v>
      </c>
      <c r="AQ14" s="108">
        <f>AO14-R14</f>
        <v>-4.9999999999999989E-2</v>
      </c>
      <c r="AR14" s="108">
        <v>0.02</v>
      </c>
      <c r="AS14" s="108">
        <f>AR14-T14</f>
        <v>0</v>
      </c>
      <c r="AT14" s="108">
        <f>AR14-U14</f>
        <v>-3.0000000000000002E-2</v>
      </c>
      <c r="AU14" s="108">
        <v>0.01</v>
      </c>
      <c r="AV14" s="108">
        <f>AU14-W14</f>
        <v>-0.01</v>
      </c>
      <c r="AW14" s="108">
        <f>AU14-X14</f>
        <v>-4.9999999999999996E-2</v>
      </c>
      <c r="AX14" s="108">
        <v>0.03</v>
      </c>
      <c r="AY14" s="108">
        <f>AX14-Z14</f>
        <v>-2.0000000000000004E-2</v>
      </c>
      <c r="AZ14" s="108">
        <f>AX14-AA14</f>
        <v>-0.27</v>
      </c>
      <c r="BA14" s="108">
        <v>0.22</v>
      </c>
      <c r="BB14" s="108">
        <f>BA14-AC14</f>
        <v>1.999999999999999E-2</v>
      </c>
      <c r="BC14" s="108">
        <f>BA14-AD14</f>
        <v>-0.12999999999999998</v>
      </c>
      <c r="BD14" s="110">
        <f>AK14*((D4*AN14)+(D5*AQ14)+(D6*AT14)+(D7*AW14)+(D8*AZ14)+(D9*BC14))</f>
        <v>-371196</v>
      </c>
      <c r="BE14" s="111">
        <f>BD14+AJ14</f>
        <v>-101196</v>
      </c>
      <c r="BF14" s="84"/>
    </row>
    <row r="15" spans="1:58">
      <c r="A15" s="122"/>
      <c r="B15" s="127"/>
      <c r="C15" s="44" t="s">
        <v>6</v>
      </c>
      <c r="D15" s="128"/>
      <c r="E15" s="127"/>
      <c r="F15" s="85"/>
      <c r="G15" s="85"/>
      <c r="H15" s="85"/>
      <c r="I15" s="84">
        <f t="shared" ref="I15:I78" si="1">H15-G15</f>
        <v>0</v>
      </c>
      <c r="J15" s="15" t="s">
        <v>48</v>
      </c>
      <c r="K15" s="107" t="s">
        <v>48</v>
      </c>
      <c r="L15" s="106"/>
      <c r="M15" s="106"/>
      <c r="N15" s="106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</row>
    <row r="16" spans="1:58">
      <c r="A16" s="122"/>
      <c r="B16" s="127"/>
      <c r="C16" s="44" t="s">
        <v>6</v>
      </c>
      <c r="D16" s="128"/>
      <c r="E16" s="127"/>
      <c r="F16" s="85"/>
      <c r="G16" s="85"/>
      <c r="H16" s="85"/>
      <c r="I16" s="84">
        <f t="shared" si="1"/>
        <v>0</v>
      </c>
      <c r="J16" s="15" t="s">
        <v>48</v>
      </c>
      <c r="K16" s="84" t="s">
        <v>48</v>
      </c>
      <c r="L16" s="106"/>
      <c r="M16" s="106"/>
      <c r="N16" s="97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</row>
    <row r="17" spans="1:58">
      <c r="A17" s="122"/>
      <c r="B17" s="127"/>
      <c r="C17" s="44" t="s">
        <v>6</v>
      </c>
      <c r="D17" s="128"/>
      <c r="E17" s="127"/>
      <c r="F17" s="85"/>
      <c r="G17" s="85"/>
      <c r="H17" s="85"/>
      <c r="I17" s="84">
        <f t="shared" si="1"/>
        <v>0</v>
      </c>
      <c r="J17" s="15" t="s">
        <v>48</v>
      </c>
      <c r="K17" s="84" t="s">
        <v>48</v>
      </c>
      <c r="L17" s="106"/>
      <c r="M17" s="106"/>
      <c r="N17" s="97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</row>
    <row r="18" spans="1:58">
      <c r="A18" s="122"/>
      <c r="B18" s="127"/>
      <c r="C18" s="44" t="s">
        <v>6</v>
      </c>
      <c r="D18" s="128"/>
      <c r="E18" s="127"/>
      <c r="F18" s="85"/>
      <c r="G18" s="85"/>
      <c r="H18" s="85"/>
      <c r="I18" s="84">
        <f t="shared" si="1"/>
        <v>0</v>
      </c>
      <c r="J18" s="15" t="s">
        <v>48</v>
      </c>
      <c r="K18" s="84" t="s">
        <v>48</v>
      </c>
      <c r="L18" s="106"/>
      <c r="M18" s="106"/>
      <c r="N18" s="97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</row>
    <row r="19" spans="1:58">
      <c r="A19" s="122"/>
      <c r="B19" s="127"/>
      <c r="C19" s="44" t="s">
        <v>6</v>
      </c>
      <c r="D19" s="128"/>
      <c r="E19" s="127"/>
      <c r="F19" s="85"/>
      <c r="G19" s="85"/>
      <c r="H19" s="85"/>
      <c r="I19" s="84">
        <f t="shared" si="1"/>
        <v>0</v>
      </c>
      <c r="J19" s="15" t="s">
        <v>48</v>
      </c>
      <c r="K19" s="84" t="s">
        <v>48</v>
      </c>
      <c r="L19" s="106"/>
      <c r="M19" s="106"/>
      <c r="N19" s="97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</row>
    <row r="20" spans="1:58">
      <c r="A20" s="122"/>
      <c r="B20" s="127"/>
      <c r="C20" s="44" t="s">
        <v>6</v>
      </c>
      <c r="D20" s="128"/>
      <c r="E20" s="127"/>
      <c r="F20" s="85"/>
      <c r="G20" s="85"/>
      <c r="H20" s="85"/>
      <c r="I20" s="84">
        <f t="shared" si="1"/>
        <v>0</v>
      </c>
      <c r="J20" s="15" t="s">
        <v>48</v>
      </c>
      <c r="K20" s="84" t="s">
        <v>48</v>
      </c>
      <c r="L20" s="106"/>
      <c r="M20" s="106"/>
      <c r="N20" s="97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</row>
    <row r="21" spans="1:58">
      <c r="A21" s="122"/>
      <c r="B21" s="127"/>
      <c r="C21" s="44" t="s">
        <v>6</v>
      </c>
      <c r="D21" s="128"/>
      <c r="E21" s="127"/>
      <c r="F21" s="85"/>
      <c r="G21" s="85"/>
      <c r="H21" s="85"/>
      <c r="I21" s="84">
        <f t="shared" si="1"/>
        <v>0</v>
      </c>
      <c r="J21" s="15" t="s">
        <v>48</v>
      </c>
      <c r="K21" s="84" t="s">
        <v>48</v>
      </c>
      <c r="L21" s="106"/>
      <c r="M21" s="106"/>
      <c r="N21" s="97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</row>
    <row r="22" spans="1:58">
      <c r="A22" s="122"/>
      <c r="B22" s="127"/>
      <c r="C22" s="44" t="s">
        <v>6</v>
      </c>
      <c r="D22" s="128"/>
      <c r="E22" s="127"/>
      <c r="F22" s="85"/>
      <c r="G22" s="85"/>
      <c r="H22" s="85"/>
      <c r="I22" s="84">
        <f t="shared" si="1"/>
        <v>0</v>
      </c>
      <c r="J22" s="15" t="s">
        <v>48</v>
      </c>
      <c r="K22" s="84" t="s">
        <v>48</v>
      </c>
      <c r="L22" s="106"/>
      <c r="M22" s="106"/>
      <c r="N22" s="97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</row>
    <row r="23" spans="1:58">
      <c r="A23" s="122"/>
      <c r="B23" s="127"/>
      <c r="C23" s="44" t="s">
        <v>6</v>
      </c>
      <c r="D23" s="128"/>
      <c r="E23" s="127"/>
      <c r="F23" s="85"/>
      <c r="G23" s="85"/>
      <c r="H23" s="85"/>
      <c r="I23" s="84">
        <f t="shared" si="1"/>
        <v>0</v>
      </c>
      <c r="J23" s="15" t="s">
        <v>48</v>
      </c>
      <c r="K23" s="84" t="s">
        <v>48</v>
      </c>
      <c r="L23" s="106"/>
      <c r="M23" s="106"/>
      <c r="N23" s="97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</row>
    <row r="24" spans="1:58">
      <c r="A24" s="122"/>
      <c r="B24" s="127"/>
      <c r="C24" s="44" t="s">
        <v>6</v>
      </c>
      <c r="D24" s="128"/>
      <c r="E24" s="127"/>
      <c r="F24" s="85"/>
      <c r="G24" s="85"/>
      <c r="H24" s="85"/>
      <c r="I24" s="84">
        <f t="shared" si="1"/>
        <v>0</v>
      </c>
      <c r="J24" s="15" t="s">
        <v>48</v>
      </c>
      <c r="K24" s="84" t="s">
        <v>48</v>
      </c>
      <c r="L24" s="106"/>
      <c r="M24" s="106"/>
      <c r="N24" s="97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</row>
    <row r="25" spans="1:58">
      <c r="A25" s="123"/>
      <c r="I25" s="84">
        <f t="shared" si="1"/>
        <v>0</v>
      </c>
    </row>
    <row r="26" spans="1:58">
      <c r="A26" s="123"/>
      <c r="I26" s="84">
        <f t="shared" si="1"/>
        <v>0</v>
      </c>
    </row>
    <row r="27" spans="1:58">
      <c r="A27" s="123"/>
      <c r="I27" s="84">
        <f t="shared" si="1"/>
        <v>0</v>
      </c>
    </row>
    <row r="28" spans="1:58">
      <c r="I28" s="84">
        <f t="shared" si="1"/>
        <v>0</v>
      </c>
    </row>
    <row r="29" spans="1:58">
      <c r="I29" s="84">
        <f t="shared" si="1"/>
        <v>0</v>
      </c>
    </row>
    <row r="30" spans="1:58">
      <c r="I30" s="84">
        <f t="shared" si="1"/>
        <v>0</v>
      </c>
    </row>
    <row r="31" spans="1:58">
      <c r="I31" s="84">
        <f t="shared" si="1"/>
        <v>0</v>
      </c>
    </row>
    <row r="32" spans="1:58">
      <c r="I32" s="84">
        <f t="shared" si="1"/>
        <v>0</v>
      </c>
    </row>
    <row r="33" spans="9:9">
      <c r="I33" s="84">
        <f t="shared" si="1"/>
        <v>0</v>
      </c>
    </row>
    <row r="34" spans="9:9">
      <c r="I34" s="84">
        <f t="shared" si="1"/>
        <v>0</v>
      </c>
    </row>
    <row r="35" spans="9:9">
      <c r="I35" s="84">
        <f t="shared" si="1"/>
        <v>0</v>
      </c>
    </row>
    <row r="36" spans="9:9">
      <c r="I36" s="84">
        <f t="shared" si="1"/>
        <v>0</v>
      </c>
    </row>
    <row r="37" spans="9:9">
      <c r="I37" s="84">
        <f t="shared" si="1"/>
        <v>0</v>
      </c>
    </row>
    <row r="38" spans="9:9">
      <c r="I38" s="84">
        <f t="shared" si="1"/>
        <v>0</v>
      </c>
    </row>
    <row r="39" spans="9:9">
      <c r="I39" s="84">
        <f t="shared" si="1"/>
        <v>0</v>
      </c>
    </row>
    <row r="40" spans="9:9">
      <c r="I40" s="84">
        <f t="shared" si="1"/>
        <v>0</v>
      </c>
    </row>
    <row r="41" spans="9:9">
      <c r="I41" s="84">
        <f t="shared" si="1"/>
        <v>0</v>
      </c>
    </row>
    <row r="42" spans="9:9">
      <c r="I42" s="84">
        <f t="shared" si="1"/>
        <v>0</v>
      </c>
    </row>
    <row r="43" spans="9:9">
      <c r="I43" s="84">
        <f t="shared" si="1"/>
        <v>0</v>
      </c>
    </row>
    <row r="44" spans="9:9">
      <c r="I44" s="84">
        <f t="shared" si="1"/>
        <v>0</v>
      </c>
    </row>
    <row r="45" spans="9:9">
      <c r="I45" s="84">
        <f t="shared" si="1"/>
        <v>0</v>
      </c>
    </row>
    <row r="46" spans="9:9">
      <c r="I46" s="84">
        <f t="shared" si="1"/>
        <v>0</v>
      </c>
    </row>
    <row r="47" spans="9:9">
      <c r="I47" s="84">
        <f t="shared" si="1"/>
        <v>0</v>
      </c>
    </row>
    <row r="48" spans="9:9">
      <c r="I48" s="84">
        <f t="shared" si="1"/>
        <v>0</v>
      </c>
    </row>
    <row r="49" spans="9:9">
      <c r="I49" s="84">
        <f t="shared" si="1"/>
        <v>0</v>
      </c>
    </row>
    <row r="50" spans="9:9">
      <c r="I50" s="84">
        <f t="shared" si="1"/>
        <v>0</v>
      </c>
    </row>
    <row r="51" spans="9:9">
      <c r="I51" s="84">
        <f t="shared" si="1"/>
        <v>0</v>
      </c>
    </row>
    <row r="52" spans="9:9">
      <c r="I52" s="84">
        <f t="shared" si="1"/>
        <v>0</v>
      </c>
    </row>
    <row r="53" spans="9:9">
      <c r="I53" s="84">
        <f t="shared" si="1"/>
        <v>0</v>
      </c>
    </row>
    <row r="54" spans="9:9">
      <c r="I54" s="84">
        <f t="shared" si="1"/>
        <v>0</v>
      </c>
    </row>
    <row r="55" spans="9:9">
      <c r="I55" s="84">
        <f t="shared" si="1"/>
        <v>0</v>
      </c>
    </row>
    <row r="56" spans="9:9">
      <c r="I56" s="84">
        <f t="shared" si="1"/>
        <v>0</v>
      </c>
    </row>
    <row r="57" spans="9:9">
      <c r="I57" s="84">
        <f t="shared" si="1"/>
        <v>0</v>
      </c>
    </row>
    <row r="58" spans="9:9">
      <c r="I58" s="84">
        <f t="shared" si="1"/>
        <v>0</v>
      </c>
    </row>
    <row r="59" spans="9:9">
      <c r="I59" s="84">
        <f t="shared" si="1"/>
        <v>0</v>
      </c>
    </row>
    <row r="60" spans="9:9">
      <c r="I60" s="84">
        <f t="shared" si="1"/>
        <v>0</v>
      </c>
    </row>
    <row r="61" spans="9:9">
      <c r="I61" s="84">
        <f t="shared" si="1"/>
        <v>0</v>
      </c>
    </row>
    <row r="62" spans="9:9">
      <c r="I62" s="84">
        <f t="shared" si="1"/>
        <v>0</v>
      </c>
    </row>
    <row r="63" spans="9:9">
      <c r="I63" s="84">
        <f t="shared" si="1"/>
        <v>0</v>
      </c>
    </row>
    <row r="64" spans="9:9">
      <c r="I64" s="84">
        <f t="shared" si="1"/>
        <v>0</v>
      </c>
    </row>
    <row r="65" spans="9:9">
      <c r="I65" s="84">
        <f t="shared" si="1"/>
        <v>0</v>
      </c>
    </row>
    <row r="66" spans="9:9">
      <c r="I66" s="84">
        <f t="shared" si="1"/>
        <v>0</v>
      </c>
    </row>
    <row r="67" spans="9:9">
      <c r="I67" s="84">
        <f t="shared" si="1"/>
        <v>0</v>
      </c>
    </row>
    <row r="68" spans="9:9">
      <c r="I68" s="84">
        <f t="shared" si="1"/>
        <v>0</v>
      </c>
    </row>
    <row r="69" spans="9:9">
      <c r="I69" s="84">
        <f t="shared" si="1"/>
        <v>0</v>
      </c>
    </row>
    <row r="70" spans="9:9">
      <c r="I70" s="84">
        <f t="shared" si="1"/>
        <v>0</v>
      </c>
    </row>
    <row r="71" spans="9:9">
      <c r="I71" s="84">
        <f t="shared" si="1"/>
        <v>0</v>
      </c>
    </row>
    <row r="72" spans="9:9">
      <c r="I72" s="84">
        <f t="shared" si="1"/>
        <v>0</v>
      </c>
    </row>
    <row r="73" spans="9:9">
      <c r="I73" s="84">
        <f t="shared" si="1"/>
        <v>0</v>
      </c>
    </row>
    <row r="74" spans="9:9">
      <c r="I74" s="84">
        <f t="shared" si="1"/>
        <v>0</v>
      </c>
    </row>
    <row r="75" spans="9:9">
      <c r="I75" s="84">
        <f t="shared" si="1"/>
        <v>0</v>
      </c>
    </row>
    <row r="76" spans="9:9">
      <c r="I76" s="84">
        <f t="shared" si="1"/>
        <v>0</v>
      </c>
    </row>
    <row r="77" spans="9:9">
      <c r="I77" s="84">
        <f t="shared" si="1"/>
        <v>0</v>
      </c>
    </row>
    <row r="78" spans="9:9">
      <c r="I78" s="84">
        <f t="shared" si="1"/>
        <v>0</v>
      </c>
    </row>
    <row r="79" spans="9:9">
      <c r="I79" s="84">
        <f t="shared" ref="I79:I142" si="2">H79-G79</f>
        <v>0</v>
      </c>
    </row>
    <row r="80" spans="9:9">
      <c r="I80" s="84">
        <f t="shared" si="2"/>
        <v>0</v>
      </c>
    </row>
    <row r="81" spans="9:9">
      <c r="I81" s="84">
        <f t="shared" si="2"/>
        <v>0</v>
      </c>
    </row>
    <row r="82" spans="9:9">
      <c r="I82" s="84">
        <f t="shared" si="2"/>
        <v>0</v>
      </c>
    </row>
    <row r="83" spans="9:9">
      <c r="I83" s="84">
        <f t="shared" si="2"/>
        <v>0</v>
      </c>
    </row>
    <row r="84" spans="9:9">
      <c r="I84" s="84">
        <f t="shared" si="2"/>
        <v>0</v>
      </c>
    </row>
    <row r="85" spans="9:9">
      <c r="I85" s="84">
        <f t="shared" si="2"/>
        <v>0</v>
      </c>
    </row>
    <row r="86" spans="9:9">
      <c r="I86" s="84">
        <f t="shared" si="2"/>
        <v>0</v>
      </c>
    </row>
    <row r="87" spans="9:9">
      <c r="I87" s="84">
        <f t="shared" si="2"/>
        <v>0</v>
      </c>
    </row>
    <row r="88" spans="9:9">
      <c r="I88" s="84">
        <f t="shared" si="2"/>
        <v>0</v>
      </c>
    </row>
    <row r="89" spans="9:9">
      <c r="I89" s="84">
        <f t="shared" si="2"/>
        <v>0</v>
      </c>
    </row>
    <row r="90" spans="9:9">
      <c r="I90" s="84">
        <f t="shared" si="2"/>
        <v>0</v>
      </c>
    </row>
    <row r="91" spans="9:9">
      <c r="I91" s="84">
        <f t="shared" si="2"/>
        <v>0</v>
      </c>
    </row>
    <row r="92" spans="9:9">
      <c r="I92" s="84">
        <f t="shared" si="2"/>
        <v>0</v>
      </c>
    </row>
    <row r="93" spans="9:9">
      <c r="I93" s="84">
        <f t="shared" si="2"/>
        <v>0</v>
      </c>
    </row>
    <row r="94" spans="9:9">
      <c r="I94" s="84">
        <f t="shared" si="2"/>
        <v>0</v>
      </c>
    </row>
    <row r="95" spans="9:9">
      <c r="I95" s="84">
        <f t="shared" si="2"/>
        <v>0</v>
      </c>
    </row>
    <row r="96" spans="9:9">
      <c r="I96" s="84">
        <f t="shared" si="2"/>
        <v>0</v>
      </c>
    </row>
    <row r="97" spans="9:9">
      <c r="I97" s="84">
        <f t="shared" si="2"/>
        <v>0</v>
      </c>
    </row>
    <row r="98" spans="9:9">
      <c r="I98" s="84">
        <f t="shared" si="2"/>
        <v>0</v>
      </c>
    </row>
    <row r="99" spans="9:9">
      <c r="I99" s="84">
        <f t="shared" si="2"/>
        <v>0</v>
      </c>
    </row>
    <row r="100" spans="9:9">
      <c r="I100" s="84">
        <f t="shared" si="2"/>
        <v>0</v>
      </c>
    </row>
    <row r="101" spans="9:9">
      <c r="I101" s="84">
        <f t="shared" si="2"/>
        <v>0</v>
      </c>
    </row>
    <row r="102" spans="9:9">
      <c r="I102" s="84">
        <f t="shared" si="2"/>
        <v>0</v>
      </c>
    </row>
    <row r="103" spans="9:9">
      <c r="I103" s="84">
        <f t="shared" si="2"/>
        <v>0</v>
      </c>
    </row>
    <row r="104" spans="9:9">
      <c r="I104" s="84">
        <f t="shared" si="2"/>
        <v>0</v>
      </c>
    </row>
    <row r="105" spans="9:9">
      <c r="I105" s="84">
        <f t="shared" si="2"/>
        <v>0</v>
      </c>
    </row>
    <row r="106" spans="9:9">
      <c r="I106" s="84">
        <f t="shared" si="2"/>
        <v>0</v>
      </c>
    </row>
    <row r="107" spans="9:9">
      <c r="I107" s="84">
        <f t="shared" si="2"/>
        <v>0</v>
      </c>
    </row>
    <row r="108" spans="9:9">
      <c r="I108" s="84">
        <f t="shared" si="2"/>
        <v>0</v>
      </c>
    </row>
    <row r="109" spans="9:9">
      <c r="I109" s="84">
        <f t="shared" si="2"/>
        <v>0</v>
      </c>
    </row>
    <row r="110" spans="9:9">
      <c r="I110" s="84">
        <f t="shared" si="2"/>
        <v>0</v>
      </c>
    </row>
    <row r="111" spans="9:9">
      <c r="I111" s="84">
        <f t="shared" si="2"/>
        <v>0</v>
      </c>
    </row>
    <row r="112" spans="9:9">
      <c r="I112" s="84">
        <f t="shared" si="2"/>
        <v>0</v>
      </c>
    </row>
    <row r="113" spans="9:9">
      <c r="I113" s="84">
        <f t="shared" si="2"/>
        <v>0</v>
      </c>
    </row>
    <row r="114" spans="9:9">
      <c r="I114" s="84">
        <f t="shared" si="2"/>
        <v>0</v>
      </c>
    </row>
    <row r="115" spans="9:9">
      <c r="I115" s="84">
        <f t="shared" si="2"/>
        <v>0</v>
      </c>
    </row>
    <row r="116" spans="9:9">
      <c r="I116" s="84">
        <f t="shared" si="2"/>
        <v>0</v>
      </c>
    </row>
    <row r="117" spans="9:9">
      <c r="I117" s="84">
        <f t="shared" si="2"/>
        <v>0</v>
      </c>
    </row>
    <row r="118" spans="9:9">
      <c r="I118" s="84">
        <f t="shared" si="2"/>
        <v>0</v>
      </c>
    </row>
    <row r="119" spans="9:9">
      <c r="I119" s="84">
        <f t="shared" si="2"/>
        <v>0</v>
      </c>
    </row>
    <row r="120" spans="9:9">
      <c r="I120" s="84">
        <f t="shared" si="2"/>
        <v>0</v>
      </c>
    </row>
    <row r="121" spans="9:9">
      <c r="I121" s="84">
        <f t="shared" si="2"/>
        <v>0</v>
      </c>
    </row>
    <row r="122" spans="9:9">
      <c r="I122" s="84">
        <f t="shared" si="2"/>
        <v>0</v>
      </c>
    </row>
    <row r="123" spans="9:9">
      <c r="I123" s="84">
        <f t="shared" si="2"/>
        <v>0</v>
      </c>
    </row>
    <row r="124" spans="9:9">
      <c r="I124" s="84">
        <f t="shared" si="2"/>
        <v>0</v>
      </c>
    </row>
    <row r="125" spans="9:9">
      <c r="I125" s="84">
        <f t="shared" si="2"/>
        <v>0</v>
      </c>
    </row>
    <row r="126" spans="9:9">
      <c r="I126" s="84">
        <f t="shared" si="2"/>
        <v>0</v>
      </c>
    </row>
    <row r="127" spans="9:9">
      <c r="I127" s="84">
        <f t="shared" si="2"/>
        <v>0</v>
      </c>
    </row>
    <row r="128" spans="9:9">
      <c r="I128" s="84">
        <f t="shared" si="2"/>
        <v>0</v>
      </c>
    </row>
    <row r="129" spans="9:9">
      <c r="I129" s="84">
        <f t="shared" si="2"/>
        <v>0</v>
      </c>
    </row>
    <row r="130" spans="9:9">
      <c r="I130" s="84">
        <f t="shared" si="2"/>
        <v>0</v>
      </c>
    </row>
    <row r="131" spans="9:9">
      <c r="I131" s="84">
        <f t="shared" si="2"/>
        <v>0</v>
      </c>
    </row>
    <row r="132" spans="9:9">
      <c r="I132" s="84">
        <f t="shared" si="2"/>
        <v>0</v>
      </c>
    </row>
    <row r="133" spans="9:9">
      <c r="I133" s="84">
        <f t="shared" si="2"/>
        <v>0</v>
      </c>
    </row>
    <row r="134" spans="9:9">
      <c r="I134" s="84">
        <f t="shared" si="2"/>
        <v>0</v>
      </c>
    </row>
    <row r="135" spans="9:9">
      <c r="I135" s="84">
        <f t="shared" si="2"/>
        <v>0</v>
      </c>
    </row>
    <row r="136" spans="9:9">
      <c r="I136" s="84">
        <f t="shared" si="2"/>
        <v>0</v>
      </c>
    </row>
    <row r="137" spans="9:9">
      <c r="I137" s="84">
        <f t="shared" si="2"/>
        <v>0</v>
      </c>
    </row>
    <row r="138" spans="9:9">
      <c r="I138" s="84">
        <f t="shared" si="2"/>
        <v>0</v>
      </c>
    </row>
    <row r="139" spans="9:9">
      <c r="I139" s="84">
        <f t="shared" si="2"/>
        <v>0</v>
      </c>
    </row>
    <row r="140" spans="9:9">
      <c r="I140" s="84">
        <f t="shared" si="2"/>
        <v>0</v>
      </c>
    </row>
    <row r="141" spans="9:9">
      <c r="I141" s="84">
        <f t="shared" si="2"/>
        <v>0</v>
      </c>
    </row>
    <row r="142" spans="9:9">
      <c r="I142" s="84">
        <f t="shared" si="2"/>
        <v>0</v>
      </c>
    </row>
    <row r="143" spans="9:9">
      <c r="I143" s="84">
        <f t="shared" ref="I143:I206" si="3">H143-G143</f>
        <v>0</v>
      </c>
    </row>
    <row r="144" spans="9:9">
      <c r="I144" s="84">
        <f t="shared" si="3"/>
        <v>0</v>
      </c>
    </row>
    <row r="145" spans="9:9">
      <c r="I145" s="84">
        <f t="shared" si="3"/>
        <v>0</v>
      </c>
    </row>
    <row r="146" spans="9:9">
      <c r="I146" s="84">
        <f t="shared" si="3"/>
        <v>0</v>
      </c>
    </row>
    <row r="147" spans="9:9">
      <c r="I147" s="84">
        <f t="shared" si="3"/>
        <v>0</v>
      </c>
    </row>
    <row r="148" spans="9:9">
      <c r="I148" s="84">
        <f t="shared" si="3"/>
        <v>0</v>
      </c>
    </row>
    <row r="149" spans="9:9">
      <c r="I149" s="84">
        <f t="shared" si="3"/>
        <v>0</v>
      </c>
    </row>
    <row r="150" spans="9:9">
      <c r="I150" s="84">
        <f t="shared" si="3"/>
        <v>0</v>
      </c>
    </row>
    <row r="151" spans="9:9">
      <c r="I151" s="84">
        <f t="shared" si="3"/>
        <v>0</v>
      </c>
    </row>
    <row r="152" spans="9:9">
      <c r="I152" s="84">
        <f t="shared" si="3"/>
        <v>0</v>
      </c>
    </row>
    <row r="153" spans="9:9">
      <c r="I153" s="84">
        <f t="shared" si="3"/>
        <v>0</v>
      </c>
    </row>
    <row r="154" spans="9:9">
      <c r="I154" s="84">
        <f t="shared" si="3"/>
        <v>0</v>
      </c>
    </row>
    <row r="155" spans="9:9">
      <c r="I155" s="84">
        <f t="shared" si="3"/>
        <v>0</v>
      </c>
    </row>
    <row r="156" spans="9:9">
      <c r="I156" s="84">
        <f t="shared" si="3"/>
        <v>0</v>
      </c>
    </row>
    <row r="157" spans="9:9">
      <c r="I157" s="84">
        <f t="shared" si="3"/>
        <v>0</v>
      </c>
    </row>
    <row r="158" spans="9:9">
      <c r="I158" s="84">
        <f t="shared" si="3"/>
        <v>0</v>
      </c>
    </row>
    <row r="159" spans="9:9">
      <c r="I159" s="84">
        <f t="shared" si="3"/>
        <v>0</v>
      </c>
    </row>
    <row r="160" spans="9:9">
      <c r="I160" s="84">
        <f t="shared" si="3"/>
        <v>0</v>
      </c>
    </row>
    <row r="161" spans="9:9">
      <c r="I161" s="84">
        <f t="shared" si="3"/>
        <v>0</v>
      </c>
    </row>
    <row r="162" spans="9:9">
      <c r="I162" s="84">
        <f t="shared" si="3"/>
        <v>0</v>
      </c>
    </row>
    <row r="163" spans="9:9">
      <c r="I163" s="84">
        <f t="shared" si="3"/>
        <v>0</v>
      </c>
    </row>
    <row r="164" spans="9:9">
      <c r="I164" s="84">
        <f t="shared" si="3"/>
        <v>0</v>
      </c>
    </row>
    <row r="165" spans="9:9">
      <c r="I165" s="84">
        <f t="shared" si="3"/>
        <v>0</v>
      </c>
    </row>
    <row r="166" spans="9:9">
      <c r="I166" s="84">
        <f t="shared" si="3"/>
        <v>0</v>
      </c>
    </row>
    <row r="167" spans="9:9">
      <c r="I167" s="84">
        <f t="shared" si="3"/>
        <v>0</v>
      </c>
    </row>
    <row r="168" spans="9:9">
      <c r="I168" s="84">
        <f t="shared" si="3"/>
        <v>0</v>
      </c>
    </row>
    <row r="169" spans="9:9">
      <c r="I169" s="84">
        <f t="shared" si="3"/>
        <v>0</v>
      </c>
    </row>
    <row r="170" spans="9:9">
      <c r="I170" s="84">
        <f t="shared" si="3"/>
        <v>0</v>
      </c>
    </row>
    <row r="171" spans="9:9">
      <c r="I171" s="84">
        <f t="shared" si="3"/>
        <v>0</v>
      </c>
    </row>
    <row r="172" spans="9:9">
      <c r="I172" s="84">
        <f t="shared" si="3"/>
        <v>0</v>
      </c>
    </row>
    <row r="173" spans="9:9">
      <c r="I173" s="84">
        <f t="shared" si="3"/>
        <v>0</v>
      </c>
    </row>
    <row r="174" spans="9:9">
      <c r="I174" s="84">
        <f t="shared" si="3"/>
        <v>0</v>
      </c>
    </row>
    <row r="175" spans="9:9">
      <c r="I175" s="84">
        <f t="shared" si="3"/>
        <v>0</v>
      </c>
    </row>
    <row r="176" spans="9:9">
      <c r="I176" s="84">
        <f t="shared" si="3"/>
        <v>0</v>
      </c>
    </row>
    <row r="177" spans="9:9">
      <c r="I177" s="84">
        <f t="shared" si="3"/>
        <v>0</v>
      </c>
    </row>
    <row r="178" spans="9:9">
      <c r="I178" s="84">
        <f t="shared" si="3"/>
        <v>0</v>
      </c>
    </row>
    <row r="179" spans="9:9">
      <c r="I179" s="84">
        <f t="shared" si="3"/>
        <v>0</v>
      </c>
    </row>
    <row r="180" spans="9:9">
      <c r="I180" s="84">
        <f t="shared" si="3"/>
        <v>0</v>
      </c>
    </row>
    <row r="181" spans="9:9">
      <c r="I181" s="84">
        <f t="shared" si="3"/>
        <v>0</v>
      </c>
    </row>
    <row r="182" spans="9:9">
      <c r="I182" s="84">
        <f t="shared" si="3"/>
        <v>0</v>
      </c>
    </row>
    <row r="183" spans="9:9">
      <c r="I183" s="84">
        <f t="shared" si="3"/>
        <v>0</v>
      </c>
    </row>
    <row r="184" spans="9:9">
      <c r="I184" s="84">
        <f t="shared" si="3"/>
        <v>0</v>
      </c>
    </row>
    <row r="185" spans="9:9">
      <c r="I185" s="84">
        <f t="shared" si="3"/>
        <v>0</v>
      </c>
    </row>
    <row r="186" spans="9:9">
      <c r="I186" s="84">
        <f t="shared" si="3"/>
        <v>0</v>
      </c>
    </row>
    <row r="187" spans="9:9">
      <c r="I187" s="84">
        <f t="shared" si="3"/>
        <v>0</v>
      </c>
    </row>
    <row r="188" spans="9:9">
      <c r="I188" s="84">
        <f t="shared" si="3"/>
        <v>0</v>
      </c>
    </row>
    <row r="189" spans="9:9">
      <c r="I189" s="84">
        <f t="shared" si="3"/>
        <v>0</v>
      </c>
    </row>
    <row r="190" spans="9:9">
      <c r="I190" s="84">
        <f t="shared" si="3"/>
        <v>0</v>
      </c>
    </row>
    <row r="191" spans="9:9">
      <c r="I191" s="84">
        <f t="shared" si="3"/>
        <v>0</v>
      </c>
    </row>
    <row r="192" spans="9:9">
      <c r="I192" s="84">
        <f t="shared" si="3"/>
        <v>0</v>
      </c>
    </row>
    <row r="193" spans="9:9">
      <c r="I193" s="84">
        <f t="shared" si="3"/>
        <v>0</v>
      </c>
    </row>
    <row r="194" spans="9:9">
      <c r="I194" s="84">
        <f t="shared" si="3"/>
        <v>0</v>
      </c>
    </row>
    <row r="195" spans="9:9">
      <c r="I195" s="84">
        <f t="shared" si="3"/>
        <v>0</v>
      </c>
    </row>
    <row r="196" spans="9:9">
      <c r="I196" s="84">
        <f t="shared" si="3"/>
        <v>0</v>
      </c>
    </row>
    <row r="197" spans="9:9">
      <c r="I197" s="84">
        <f t="shared" si="3"/>
        <v>0</v>
      </c>
    </row>
    <row r="198" spans="9:9">
      <c r="I198" s="84">
        <f t="shared" si="3"/>
        <v>0</v>
      </c>
    </row>
    <row r="199" spans="9:9">
      <c r="I199" s="84">
        <f t="shared" si="3"/>
        <v>0</v>
      </c>
    </row>
    <row r="200" spans="9:9">
      <c r="I200" s="84">
        <f t="shared" si="3"/>
        <v>0</v>
      </c>
    </row>
    <row r="201" spans="9:9">
      <c r="I201" s="84">
        <f t="shared" si="3"/>
        <v>0</v>
      </c>
    </row>
    <row r="202" spans="9:9">
      <c r="I202" s="84">
        <f t="shared" si="3"/>
        <v>0</v>
      </c>
    </row>
    <row r="203" spans="9:9">
      <c r="I203" s="84">
        <f t="shared" si="3"/>
        <v>0</v>
      </c>
    </row>
    <row r="204" spans="9:9">
      <c r="I204" s="84">
        <f t="shared" si="3"/>
        <v>0</v>
      </c>
    </row>
    <row r="205" spans="9:9">
      <c r="I205" s="84">
        <f t="shared" si="3"/>
        <v>0</v>
      </c>
    </row>
    <row r="206" spans="9:9">
      <c r="I206" s="84">
        <f t="shared" si="3"/>
        <v>0</v>
      </c>
    </row>
    <row r="207" spans="9:9">
      <c r="I207" s="84">
        <f t="shared" ref="I207:I270" si="4">H207-G207</f>
        <v>0</v>
      </c>
    </row>
    <row r="208" spans="9:9">
      <c r="I208" s="84">
        <f t="shared" si="4"/>
        <v>0</v>
      </c>
    </row>
    <row r="209" spans="9:9">
      <c r="I209" s="84">
        <f t="shared" si="4"/>
        <v>0</v>
      </c>
    </row>
    <row r="210" spans="9:9">
      <c r="I210" s="84">
        <f t="shared" si="4"/>
        <v>0</v>
      </c>
    </row>
    <row r="211" spans="9:9">
      <c r="I211" s="84">
        <f t="shared" si="4"/>
        <v>0</v>
      </c>
    </row>
    <row r="212" spans="9:9">
      <c r="I212" s="84">
        <f t="shared" si="4"/>
        <v>0</v>
      </c>
    </row>
    <row r="213" spans="9:9">
      <c r="I213" s="84">
        <f t="shared" si="4"/>
        <v>0</v>
      </c>
    </row>
    <row r="214" spans="9:9">
      <c r="I214" s="84">
        <f t="shared" si="4"/>
        <v>0</v>
      </c>
    </row>
    <row r="215" spans="9:9">
      <c r="I215" s="84">
        <f t="shared" si="4"/>
        <v>0</v>
      </c>
    </row>
    <row r="216" spans="9:9">
      <c r="I216" s="84">
        <f t="shared" si="4"/>
        <v>0</v>
      </c>
    </row>
    <row r="217" spans="9:9">
      <c r="I217" s="84">
        <f t="shared" si="4"/>
        <v>0</v>
      </c>
    </row>
    <row r="218" spans="9:9">
      <c r="I218" s="84">
        <f t="shared" si="4"/>
        <v>0</v>
      </c>
    </row>
    <row r="219" spans="9:9">
      <c r="I219" s="84">
        <f t="shared" si="4"/>
        <v>0</v>
      </c>
    </row>
    <row r="220" spans="9:9">
      <c r="I220" s="84">
        <f t="shared" si="4"/>
        <v>0</v>
      </c>
    </row>
    <row r="221" spans="9:9">
      <c r="I221" s="84">
        <f t="shared" si="4"/>
        <v>0</v>
      </c>
    </row>
    <row r="222" spans="9:9">
      <c r="I222" s="84">
        <f t="shared" si="4"/>
        <v>0</v>
      </c>
    </row>
    <row r="223" spans="9:9">
      <c r="I223" s="84">
        <f t="shared" si="4"/>
        <v>0</v>
      </c>
    </row>
    <row r="224" spans="9:9">
      <c r="I224" s="84">
        <f t="shared" si="4"/>
        <v>0</v>
      </c>
    </row>
    <row r="225" spans="9:9">
      <c r="I225" s="84">
        <f t="shared" si="4"/>
        <v>0</v>
      </c>
    </row>
    <row r="226" spans="9:9">
      <c r="I226" s="84">
        <f t="shared" si="4"/>
        <v>0</v>
      </c>
    </row>
    <row r="227" spans="9:9">
      <c r="I227" s="84">
        <f t="shared" si="4"/>
        <v>0</v>
      </c>
    </row>
    <row r="228" spans="9:9">
      <c r="I228" s="84">
        <f t="shared" si="4"/>
        <v>0</v>
      </c>
    </row>
    <row r="229" spans="9:9">
      <c r="I229" s="84">
        <f t="shared" si="4"/>
        <v>0</v>
      </c>
    </row>
    <row r="230" spans="9:9">
      <c r="I230" s="84">
        <f t="shared" si="4"/>
        <v>0</v>
      </c>
    </row>
    <row r="231" spans="9:9">
      <c r="I231" s="84">
        <f t="shared" si="4"/>
        <v>0</v>
      </c>
    </row>
    <row r="232" spans="9:9">
      <c r="I232" s="84">
        <f t="shared" si="4"/>
        <v>0</v>
      </c>
    </row>
    <row r="233" spans="9:9">
      <c r="I233" s="84">
        <f t="shared" si="4"/>
        <v>0</v>
      </c>
    </row>
    <row r="234" spans="9:9">
      <c r="I234" s="84">
        <f t="shared" si="4"/>
        <v>0</v>
      </c>
    </row>
    <row r="235" spans="9:9">
      <c r="I235" s="84">
        <f t="shared" si="4"/>
        <v>0</v>
      </c>
    </row>
    <row r="236" spans="9:9">
      <c r="I236" s="84">
        <f t="shared" si="4"/>
        <v>0</v>
      </c>
    </row>
    <row r="237" spans="9:9">
      <c r="I237" s="84">
        <f t="shared" si="4"/>
        <v>0</v>
      </c>
    </row>
    <row r="238" spans="9:9">
      <c r="I238" s="84">
        <f t="shared" si="4"/>
        <v>0</v>
      </c>
    </row>
    <row r="239" spans="9:9">
      <c r="I239" s="84">
        <f t="shared" si="4"/>
        <v>0</v>
      </c>
    </row>
    <row r="240" spans="9:9">
      <c r="I240" s="84">
        <f t="shared" si="4"/>
        <v>0</v>
      </c>
    </row>
    <row r="241" spans="9:9">
      <c r="I241" s="84">
        <f t="shared" si="4"/>
        <v>0</v>
      </c>
    </row>
    <row r="242" spans="9:9">
      <c r="I242" s="84">
        <f t="shared" si="4"/>
        <v>0</v>
      </c>
    </row>
    <row r="243" spans="9:9">
      <c r="I243" s="84">
        <f t="shared" si="4"/>
        <v>0</v>
      </c>
    </row>
    <row r="244" spans="9:9">
      <c r="I244" s="84">
        <f t="shared" si="4"/>
        <v>0</v>
      </c>
    </row>
    <row r="245" spans="9:9">
      <c r="I245" s="84">
        <f t="shared" si="4"/>
        <v>0</v>
      </c>
    </row>
    <row r="246" spans="9:9">
      <c r="I246" s="84">
        <f t="shared" si="4"/>
        <v>0</v>
      </c>
    </row>
    <row r="247" spans="9:9">
      <c r="I247" s="84">
        <f t="shared" si="4"/>
        <v>0</v>
      </c>
    </row>
    <row r="248" spans="9:9">
      <c r="I248" s="84">
        <f t="shared" si="4"/>
        <v>0</v>
      </c>
    </row>
    <row r="249" spans="9:9">
      <c r="I249" s="84">
        <f t="shared" si="4"/>
        <v>0</v>
      </c>
    </row>
    <row r="250" spans="9:9">
      <c r="I250" s="84">
        <f t="shared" si="4"/>
        <v>0</v>
      </c>
    </row>
    <row r="251" spans="9:9">
      <c r="I251" s="84">
        <f t="shared" si="4"/>
        <v>0</v>
      </c>
    </row>
    <row r="252" spans="9:9">
      <c r="I252" s="84">
        <f t="shared" si="4"/>
        <v>0</v>
      </c>
    </row>
    <row r="253" spans="9:9">
      <c r="I253" s="84">
        <f t="shared" si="4"/>
        <v>0</v>
      </c>
    </row>
    <row r="254" spans="9:9">
      <c r="I254" s="84">
        <f t="shared" si="4"/>
        <v>0</v>
      </c>
    </row>
    <row r="255" spans="9:9">
      <c r="I255" s="84">
        <f t="shared" si="4"/>
        <v>0</v>
      </c>
    </row>
    <row r="256" spans="9:9">
      <c r="I256" s="84">
        <f t="shared" si="4"/>
        <v>0</v>
      </c>
    </row>
    <row r="257" spans="9:9">
      <c r="I257" s="84">
        <f t="shared" si="4"/>
        <v>0</v>
      </c>
    </row>
    <row r="258" spans="9:9">
      <c r="I258" s="84">
        <f t="shared" si="4"/>
        <v>0</v>
      </c>
    </row>
    <row r="259" spans="9:9">
      <c r="I259" s="84">
        <f t="shared" si="4"/>
        <v>0</v>
      </c>
    </row>
    <row r="260" spans="9:9">
      <c r="I260" s="84">
        <f t="shared" si="4"/>
        <v>0</v>
      </c>
    </row>
    <row r="261" spans="9:9">
      <c r="I261" s="84">
        <f t="shared" si="4"/>
        <v>0</v>
      </c>
    </row>
    <row r="262" spans="9:9">
      <c r="I262" s="84">
        <f t="shared" si="4"/>
        <v>0</v>
      </c>
    </row>
    <row r="263" spans="9:9">
      <c r="I263" s="84">
        <f t="shared" si="4"/>
        <v>0</v>
      </c>
    </row>
    <row r="264" spans="9:9">
      <c r="I264" s="84">
        <f t="shared" si="4"/>
        <v>0</v>
      </c>
    </row>
    <row r="265" spans="9:9">
      <c r="I265" s="84">
        <f t="shared" si="4"/>
        <v>0</v>
      </c>
    </row>
    <row r="266" spans="9:9">
      <c r="I266" s="84">
        <f t="shared" si="4"/>
        <v>0</v>
      </c>
    </row>
    <row r="267" spans="9:9">
      <c r="I267" s="84">
        <f t="shared" si="4"/>
        <v>0</v>
      </c>
    </row>
    <row r="268" spans="9:9">
      <c r="I268" s="84">
        <f t="shared" si="4"/>
        <v>0</v>
      </c>
    </row>
    <row r="269" spans="9:9">
      <c r="I269" s="84">
        <f t="shared" si="4"/>
        <v>0</v>
      </c>
    </row>
    <row r="270" spans="9:9">
      <c r="I270" s="84">
        <f t="shared" si="4"/>
        <v>0</v>
      </c>
    </row>
    <row r="271" spans="9:9">
      <c r="I271" s="84">
        <f t="shared" ref="I271:I334" si="5">H271-G271</f>
        <v>0</v>
      </c>
    </row>
    <row r="272" spans="9:9">
      <c r="I272" s="84">
        <f t="shared" si="5"/>
        <v>0</v>
      </c>
    </row>
    <row r="273" spans="9:9">
      <c r="I273" s="84">
        <f t="shared" si="5"/>
        <v>0</v>
      </c>
    </row>
    <row r="274" spans="9:9">
      <c r="I274" s="84">
        <f t="shared" si="5"/>
        <v>0</v>
      </c>
    </row>
    <row r="275" spans="9:9">
      <c r="I275" s="84">
        <f t="shared" si="5"/>
        <v>0</v>
      </c>
    </row>
    <row r="276" spans="9:9">
      <c r="I276" s="84">
        <f t="shared" si="5"/>
        <v>0</v>
      </c>
    </row>
    <row r="277" spans="9:9">
      <c r="I277" s="84">
        <f t="shared" si="5"/>
        <v>0</v>
      </c>
    </row>
    <row r="278" spans="9:9">
      <c r="I278" s="84">
        <f t="shared" si="5"/>
        <v>0</v>
      </c>
    </row>
    <row r="279" spans="9:9">
      <c r="I279" s="84">
        <f t="shared" si="5"/>
        <v>0</v>
      </c>
    </row>
    <row r="280" spans="9:9">
      <c r="I280" s="84">
        <f t="shared" si="5"/>
        <v>0</v>
      </c>
    </row>
    <row r="281" spans="9:9">
      <c r="I281" s="84">
        <f t="shared" si="5"/>
        <v>0</v>
      </c>
    </row>
    <row r="282" spans="9:9">
      <c r="I282" s="84">
        <f t="shared" si="5"/>
        <v>0</v>
      </c>
    </row>
    <row r="283" spans="9:9">
      <c r="I283" s="84">
        <f t="shared" si="5"/>
        <v>0</v>
      </c>
    </row>
    <row r="284" spans="9:9">
      <c r="I284" s="84">
        <f t="shared" si="5"/>
        <v>0</v>
      </c>
    </row>
    <row r="285" spans="9:9">
      <c r="I285" s="84">
        <f t="shared" si="5"/>
        <v>0</v>
      </c>
    </row>
    <row r="286" spans="9:9">
      <c r="I286" s="84">
        <f t="shared" si="5"/>
        <v>0</v>
      </c>
    </row>
    <row r="287" spans="9:9">
      <c r="I287" s="84">
        <f t="shared" si="5"/>
        <v>0</v>
      </c>
    </row>
    <row r="288" spans="9:9">
      <c r="I288" s="84">
        <f t="shared" si="5"/>
        <v>0</v>
      </c>
    </row>
    <row r="289" spans="9:9">
      <c r="I289" s="84">
        <f t="shared" si="5"/>
        <v>0</v>
      </c>
    </row>
    <row r="290" spans="9:9">
      <c r="I290" s="84">
        <f t="shared" si="5"/>
        <v>0</v>
      </c>
    </row>
    <row r="291" spans="9:9">
      <c r="I291" s="84">
        <f t="shared" si="5"/>
        <v>0</v>
      </c>
    </row>
    <row r="292" spans="9:9">
      <c r="I292" s="84">
        <f t="shared" si="5"/>
        <v>0</v>
      </c>
    </row>
    <row r="293" spans="9:9">
      <c r="I293" s="84">
        <f t="shared" si="5"/>
        <v>0</v>
      </c>
    </row>
    <row r="294" spans="9:9">
      <c r="I294" s="84">
        <f t="shared" si="5"/>
        <v>0</v>
      </c>
    </row>
    <row r="295" spans="9:9">
      <c r="I295" s="84">
        <f t="shared" si="5"/>
        <v>0</v>
      </c>
    </row>
    <row r="296" spans="9:9">
      <c r="I296" s="84">
        <f t="shared" si="5"/>
        <v>0</v>
      </c>
    </row>
    <row r="297" spans="9:9">
      <c r="I297" s="84">
        <f t="shared" si="5"/>
        <v>0</v>
      </c>
    </row>
    <row r="298" spans="9:9">
      <c r="I298" s="84">
        <f t="shared" si="5"/>
        <v>0</v>
      </c>
    </row>
    <row r="299" spans="9:9">
      <c r="I299" s="84">
        <f t="shared" si="5"/>
        <v>0</v>
      </c>
    </row>
    <row r="300" spans="9:9">
      <c r="I300" s="84">
        <f t="shared" si="5"/>
        <v>0</v>
      </c>
    </row>
    <row r="301" spans="9:9">
      <c r="I301" s="84">
        <f t="shared" si="5"/>
        <v>0</v>
      </c>
    </row>
    <row r="302" spans="9:9">
      <c r="I302" s="84">
        <f t="shared" si="5"/>
        <v>0</v>
      </c>
    </row>
    <row r="303" spans="9:9">
      <c r="I303" s="84">
        <f t="shared" si="5"/>
        <v>0</v>
      </c>
    </row>
    <row r="304" spans="9:9">
      <c r="I304" s="84">
        <f t="shared" si="5"/>
        <v>0</v>
      </c>
    </row>
    <row r="305" spans="9:9">
      <c r="I305" s="84">
        <f t="shared" si="5"/>
        <v>0</v>
      </c>
    </row>
    <row r="306" spans="9:9">
      <c r="I306" s="84">
        <f t="shared" si="5"/>
        <v>0</v>
      </c>
    </row>
    <row r="307" spans="9:9">
      <c r="I307" s="84">
        <f t="shared" si="5"/>
        <v>0</v>
      </c>
    </row>
    <row r="308" spans="9:9">
      <c r="I308" s="84">
        <f t="shared" si="5"/>
        <v>0</v>
      </c>
    </row>
    <row r="309" spans="9:9">
      <c r="I309" s="84">
        <f t="shared" si="5"/>
        <v>0</v>
      </c>
    </row>
    <row r="310" spans="9:9">
      <c r="I310" s="84">
        <f t="shared" si="5"/>
        <v>0</v>
      </c>
    </row>
    <row r="311" spans="9:9">
      <c r="I311" s="84">
        <f t="shared" si="5"/>
        <v>0</v>
      </c>
    </row>
    <row r="312" spans="9:9">
      <c r="I312" s="84">
        <f t="shared" si="5"/>
        <v>0</v>
      </c>
    </row>
    <row r="313" spans="9:9">
      <c r="I313" s="84">
        <f t="shared" si="5"/>
        <v>0</v>
      </c>
    </row>
    <row r="314" spans="9:9">
      <c r="I314" s="84">
        <f t="shared" si="5"/>
        <v>0</v>
      </c>
    </row>
    <row r="315" spans="9:9">
      <c r="I315" s="84">
        <f t="shared" si="5"/>
        <v>0</v>
      </c>
    </row>
    <row r="316" spans="9:9">
      <c r="I316" s="84">
        <f t="shared" si="5"/>
        <v>0</v>
      </c>
    </row>
    <row r="317" spans="9:9">
      <c r="I317" s="84">
        <f t="shared" si="5"/>
        <v>0</v>
      </c>
    </row>
    <row r="318" spans="9:9">
      <c r="I318" s="84">
        <f t="shared" si="5"/>
        <v>0</v>
      </c>
    </row>
    <row r="319" spans="9:9">
      <c r="I319" s="84">
        <f t="shared" si="5"/>
        <v>0</v>
      </c>
    </row>
    <row r="320" spans="9:9">
      <c r="I320" s="84">
        <f t="shared" si="5"/>
        <v>0</v>
      </c>
    </row>
    <row r="321" spans="9:9">
      <c r="I321" s="84">
        <f t="shared" si="5"/>
        <v>0</v>
      </c>
    </row>
    <row r="322" spans="9:9">
      <c r="I322" s="84">
        <f t="shared" si="5"/>
        <v>0</v>
      </c>
    </row>
    <row r="323" spans="9:9">
      <c r="I323" s="84">
        <f t="shared" si="5"/>
        <v>0</v>
      </c>
    </row>
    <row r="324" spans="9:9">
      <c r="I324" s="84">
        <f t="shared" si="5"/>
        <v>0</v>
      </c>
    </row>
    <row r="325" spans="9:9">
      <c r="I325" s="84">
        <f t="shared" si="5"/>
        <v>0</v>
      </c>
    </row>
    <row r="326" spans="9:9">
      <c r="I326" s="84">
        <f t="shared" si="5"/>
        <v>0</v>
      </c>
    </row>
    <row r="327" spans="9:9">
      <c r="I327" s="84">
        <f t="shared" si="5"/>
        <v>0</v>
      </c>
    </row>
    <row r="328" spans="9:9">
      <c r="I328" s="84">
        <f t="shared" si="5"/>
        <v>0</v>
      </c>
    </row>
    <row r="329" spans="9:9">
      <c r="I329" s="84">
        <f t="shared" si="5"/>
        <v>0</v>
      </c>
    </row>
    <row r="330" spans="9:9">
      <c r="I330" s="84">
        <f t="shared" si="5"/>
        <v>0</v>
      </c>
    </row>
    <row r="331" spans="9:9">
      <c r="I331" s="84">
        <f t="shared" si="5"/>
        <v>0</v>
      </c>
    </row>
    <row r="332" spans="9:9">
      <c r="I332" s="84">
        <f t="shared" si="5"/>
        <v>0</v>
      </c>
    </row>
    <row r="333" spans="9:9">
      <c r="I333" s="84">
        <f t="shared" si="5"/>
        <v>0</v>
      </c>
    </row>
    <row r="334" spans="9:9">
      <c r="I334" s="84">
        <f t="shared" si="5"/>
        <v>0</v>
      </c>
    </row>
    <row r="335" spans="9:9">
      <c r="I335" s="84">
        <f t="shared" ref="I335:I398" si="6">H335-G335</f>
        <v>0</v>
      </c>
    </row>
    <row r="336" spans="9:9">
      <c r="I336" s="84">
        <f t="shared" si="6"/>
        <v>0</v>
      </c>
    </row>
    <row r="337" spans="9:9">
      <c r="I337" s="84">
        <f t="shared" si="6"/>
        <v>0</v>
      </c>
    </row>
    <row r="338" spans="9:9">
      <c r="I338" s="84">
        <f t="shared" si="6"/>
        <v>0</v>
      </c>
    </row>
    <row r="339" spans="9:9">
      <c r="I339" s="84">
        <f t="shared" si="6"/>
        <v>0</v>
      </c>
    </row>
    <row r="340" spans="9:9">
      <c r="I340" s="84">
        <f t="shared" si="6"/>
        <v>0</v>
      </c>
    </row>
    <row r="341" spans="9:9">
      <c r="I341" s="84">
        <f t="shared" si="6"/>
        <v>0</v>
      </c>
    </row>
    <row r="342" spans="9:9">
      <c r="I342" s="84">
        <f t="shared" si="6"/>
        <v>0</v>
      </c>
    </row>
    <row r="343" spans="9:9">
      <c r="I343" s="84">
        <f t="shared" si="6"/>
        <v>0</v>
      </c>
    </row>
    <row r="344" spans="9:9">
      <c r="I344" s="84">
        <f t="shared" si="6"/>
        <v>0</v>
      </c>
    </row>
    <row r="345" spans="9:9">
      <c r="I345" s="84">
        <f t="shared" si="6"/>
        <v>0</v>
      </c>
    </row>
    <row r="346" spans="9:9">
      <c r="I346" s="84">
        <f t="shared" si="6"/>
        <v>0</v>
      </c>
    </row>
    <row r="347" spans="9:9">
      <c r="I347" s="84">
        <f t="shared" si="6"/>
        <v>0</v>
      </c>
    </row>
    <row r="348" spans="9:9">
      <c r="I348" s="84">
        <f t="shared" si="6"/>
        <v>0</v>
      </c>
    </row>
    <row r="349" spans="9:9">
      <c r="I349" s="84">
        <f t="shared" si="6"/>
        <v>0</v>
      </c>
    </row>
    <row r="350" spans="9:9">
      <c r="I350" s="84">
        <f t="shared" si="6"/>
        <v>0</v>
      </c>
    </row>
    <row r="351" spans="9:9">
      <c r="I351" s="84">
        <f t="shared" si="6"/>
        <v>0</v>
      </c>
    </row>
    <row r="352" spans="9:9">
      <c r="I352" s="84">
        <f t="shared" si="6"/>
        <v>0</v>
      </c>
    </row>
    <row r="353" spans="9:9">
      <c r="I353" s="84">
        <f t="shared" si="6"/>
        <v>0</v>
      </c>
    </row>
    <row r="354" spans="9:9">
      <c r="I354" s="84">
        <f t="shared" si="6"/>
        <v>0</v>
      </c>
    </row>
    <row r="355" spans="9:9">
      <c r="I355" s="84">
        <f t="shared" si="6"/>
        <v>0</v>
      </c>
    </row>
    <row r="356" spans="9:9">
      <c r="I356" s="84">
        <f t="shared" si="6"/>
        <v>0</v>
      </c>
    </row>
    <row r="357" spans="9:9">
      <c r="I357" s="84">
        <f t="shared" si="6"/>
        <v>0</v>
      </c>
    </row>
    <row r="358" spans="9:9">
      <c r="I358" s="84">
        <f t="shared" si="6"/>
        <v>0</v>
      </c>
    </row>
    <row r="359" spans="9:9">
      <c r="I359" s="84">
        <f t="shared" si="6"/>
        <v>0</v>
      </c>
    </row>
    <row r="360" spans="9:9">
      <c r="I360" s="84">
        <f t="shared" si="6"/>
        <v>0</v>
      </c>
    </row>
    <row r="361" spans="9:9">
      <c r="I361" s="84">
        <f t="shared" si="6"/>
        <v>0</v>
      </c>
    </row>
    <row r="362" spans="9:9">
      <c r="I362" s="84">
        <f t="shared" si="6"/>
        <v>0</v>
      </c>
    </row>
    <row r="363" spans="9:9">
      <c r="I363" s="84">
        <f t="shared" si="6"/>
        <v>0</v>
      </c>
    </row>
    <row r="364" spans="9:9">
      <c r="I364" s="84">
        <f t="shared" si="6"/>
        <v>0</v>
      </c>
    </row>
    <row r="365" spans="9:9">
      <c r="I365" s="84">
        <f t="shared" si="6"/>
        <v>0</v>
      </c>
    </row>
    <row r="366" spans="9:9">
      <c r="I366" s="84">
        <f t="shared" si="6"/>
        <v>0</v>
      </c>
    </row>
    <row r="367" spans="9:9">
      <c r="I367" s="84">
        <f t="shared" si="6"/>
        <v>0</v>
      </c>
    </row>
    <row r="368" spans="9:9">
      <c r="I368" s="84">
        <f t="shared" si="6"/>
        <v>0</v>
      </c>
    </row>
    <row r="369" spans="9:9">
      <c r="I369" s="84">
        <f t="shared" si="6"/>
        <v>0</v>
      </c>
    </row>
    <row r="370" spans="9:9">
      <c r="I370" s="84">
        <f t="shared" si="6"/>
        <v>0</v>
      </c>
    </row>
    <row r="371" spans="9:9">
      <c r="I371" s="84">
        <f t="shared" si="6"/>
        <v>0</v>
      </c>
    </row>
    <row r="372" spans="9:9">
      <c r="I372" s="84">
        <f t="shared" si="6"/>
        <v>0</v>
      </c>
    </row>
    <row r="373" spans="9:9">
      <c r="I373" s="84">
        <f t="shared" si="6"/>
        <v>0</v>
      </c>
    </row>
    <row r="374" spans="9:9">
      <c r="I374" s="84">
        <f t="shared" si="6"/>
        <v>0</v>
      </c>
    </row>
    <row r="375" spans="9:9">
      <c r="I375" s="84">
        <f t="shared" si="6"/>
        <v>0</v>
      </c>
    </row>
    <row r="376" spans="9:9">
      <c r="I376" s="84">
        <f t="shared" si="6"/>
        <v>0</v>
      </c>
    </row>
    <row r="377" spans="9:9">
      <c r="I377" s="84">
        <f t="shared" si="6"/>
        <v>0</v>
      </c>
    </row>
    <row r="378" spans="9:9">
      <c r="I378" s="84">
        <f t="shared" si="6"/>
        <v>0</v>
      </c>
    </row>
    <row r="379" spans="9:9">
      <c r="I379" s="84">
        <f t="shared" si="6"/>
        <v>0</v>
      </c>
    </row>
    <row r="380" spans="9:9">
      <c r="I380" s="84">
        <f t="shared" si="6"/>
        <v>0</v>
      </c>
    </row>
    <row r="381" spans="9:9">
      <c r="I381" s="84">
        <f t="shared" si="6"/>
        <v>0</v>
      </c>
    </row>
    <row r="382" spans="9:9">
      <c r="I382" s="84">
        <f t="shared" si="6"/>
        <v>0</v>
      </c>
    </row>
    <row r="383" spans="9:9">
      <c r="I383" s="84">
        <f t="shared" si="6"/>
        <v>0</v>
      </c>
    </row>
    <row r="384" spans="9:9">
      <c r="I384" s="84">
        <f t="shared" si="6"/>
        <v>0</v>
      </c>
    </row>
    <row r="385" spans="9:9">
      <c r="I385" s="84">
        <f t="shared" si="6"/>
        <v>0</v>
      </c>
    </row>
    <row r="386" spans="9:9">
      <c r="I386" s="84">
        <f t="shared" si="6"/>
        <v>0</v>
      </c>
    </row>
    <row r="387" spans="9:9">
      <c r="I387" s="84">
        <f t="shared" si="6"/>
        <v>0</v>
      </c>
    </row>
    <row r="388" spans="9:9">
      <c r="I388" s="84">
        <f t="shared" si="6"/>
        <v>0</v>
      </c>
    </row>
    <row r="389" spans="9:9">
      <c r="I389" s="84">
        <f t="shared" si="6"/>
        <v>0</v>
      </c>
    </row>
    <row r="390" spans="9:9">
      <c r="I390" s="84">
        <f t="shared" si="6"/>
        <v>0</v>
      </c>
    </row>
    <row r="391" spans="9:9">
      <c r="I391" s="84">
        <f t="shared" si="6"/>
        <v>0</v>
      </c>
    </row>
    <row r="392" spans="9:9">
      <c r="I392" s="84">
        <f t="shared" si="6"/>
        <v>0</v>
      </c>
    </row>
    <row r="393" spans="9:9">
      <c r="I393" s="84">
        <f t="shared" si="6"/>
        <v>0</v>
      </c>
    </row>
    <row r="394" spans="9:9">
      <c r="I394" s="84">
        <f t="shared" si="6"/>
        <v>0</v>
      </c>
    </row>
    <row r="395" spans="9:9">
      <c r="I395" s="84">
        <f t="shared" si="6"/>
        <v>0</v>
      </c>
    </row>
    <row r="396" spans="9:9">
      <c r="I396" s="84">
        <f t="shared" si="6"/>
        <v>0</v>
      </c>
    </row>
    <row r="397" spans="9:9">
      <c r="I397" s="84">
        <f t="shared" si="6"/>
        <v>0</v>
      </c>
    </row>
    <row r="398" spans="9:9">
      <c r="I398" s="84">
        <f t="shared" si="6"/>
        <v>0</v>
      </c>
    </row>
    <row r="399" spans="9:9">
      <c r="I399" s="84">
        <f t="shared" ref="I399:I462" si="7">H399-G399</f>
        <v>0</v>
      </c>
    </row>
    <row r="400" spans="9:9">
      <c r="I400" s="84">
        <f t="shared" si="7"/>
        <v>0</v>
      </c>
    </row>
    <row r="401" spans="9:9">
      <c r="I401" s="84">
        <f t="shared" si="7"/>
        <v>0</v>
      </c>
    </row>
    <row r="402" spans="9:9">
      <c r="I402" s="84">
        <f t="shared" si="7"/>
        <v>0</v>
      </c>
    </row>
    <row r="403" spans="9:9">
      <c r="I403" s="84">
        <f t="shared" si="7"/>
        <v>0</v>
      </c>
    </row>
    <row r="404" spans="9:9">
      <c r="I404" s="84">
        <f t="shared" si="7"/>
        <v>0</v>
      </c>
    </row>
    <row r="405" spans="9:9">
      <c r="I405" s="84">
        <f t="shared" si="7"/>
        <v>0</v>
      </c>
    </row>
    <row r="406" spans="9:9">
      <c r="I406" s="84">
        <f t="shared" si="7"/>
        <v>0</v>
      </c>
    </row>
    <row r="407" spans="9:9">
      <c r="I407" s="84">
        <f t="shared" si="7"/>
        <v>0</v>
      </c>
    </row>
    <row r="408" spans="9:9">
      <c r="I408" s="84">
        <f t="shared" si="7"/>
        <v>0</v>
      </c>
    </row>
    <row r="409" spans="9:9">
      <c r="I409" s="84">
        <f t="shared" si="7"/>
        <v>0</v>
      </c>
    </row>
    <row r="410" spans="9:9">
      <c r="I410" s="84">
        <f t="shared" si="7"/>
        <v>0</v>
      </c>
    </row>
    <row r="411" spans="9:9">
      <c r="I411" s="84">
        <f t="shared" si="7"/>
        <v>0</v>
      </c>
    </row>
    <row r="412" spans="9:9">
      <c r="I412" s="84">
        <f t="shared" si="7"/>
        <v>0</v>
      </c>
    </row>
    <row r="413" spans="9:9">
      <c r="I413" s="84">
        <f t="shared" si="7"/>
        <v>0</v>
      </c>
    </row>
    <row r="414" spans="9:9">
      <c r="I414" s="84">
        <f t="shared" si="7"/>
        <v>0</v>
      </c>
    </row>
    <row r="415" spans="9:9">
      <c r="I415" s="84">
        <f t="shared" si="7"/>
        <v>0</v>
      </c>
    </row>
    <row r="416" spans="9:9">
      <c r="I416" s="84">
        <f t="shared" si="7"/>
        <v>0</v>
      </c>
    </row>
    <row r="417" spans="9:9">
      <c r="I417" s="84">
        <f t="shared" si="7"/>
        <v>0</v>
      </c>
    </row>
    <row r="418" spans="9:9">
      <c r="I418" s="84">
        <f t="shared" si="7"/>
        <v>0</v>
      </c>
    </row>
    <row r="419" spans="9:9">
      <c r="I419" s="84">
        <f t="shared" si="7"/>
        <v>0</v>
      </c>
    </row>
    <row r="420" spans="9:9">
      <c r="I420" s="84">
        <f t="shared" si="7"/>
        <v>0</v>
      </c>
    </row>
    <row r="421" spans="9:9">
      <c r="I421" s="84">
        <f t="shared" si="7"/>
        <v>0</v>
      </c>
    </row>
    <row r="422" spans="9:9">
      <c r="I422" s="84">
        <f t="shared" si="7"/>
        <v>0</v>
      </c>
    </row>
    <row r="423" spans="9:9">
      <c r="I423" s="84">
        <f t="shared" si="7"/>
        <v>0</v>
      </c>
    </row>
    <row r="424" spans="9:9">
      <c r="I424" s="84">
        <f t="shared" si="7"/>
        <v>0</v>
      </c>
    </row>
    <row r="425" spans="9:9">
      <c r="I425" s="84">
        <f t="shared" si="7"/>
        <v>0</v>
      </c>
    </row>
    <row r="426" spans="9:9">
      <c r="I426" s="84">
        <f t="shared" si="7"/>
        <v>0</v>
      </c>
    </row>
    <row r="427" spans="9:9">
      <c r="I427" s="84">
        <f t="shared" si="7"/>
        <v>0</v>
      </c>
    </row>
    <row r="428" spans="9:9">
      <c r="I428" s="84">
        <f t="shared" si="7"/>
        <v>0</v>
      </c>
    </row>
    <row r="429" spans="9:9">
      <c r="I429" s="84">
        <f t="shared" si="7"/>
        <v>0</v>
      </c>
    </row>
    <row r="430" spans="9:9">
      <c r="I430" s="84">
        <f t="shared" si="7"/>
        <v>0</v>
      </c>
    </row>
    <row r="431" spans="9:9">
      <c r="I431" s="84">
        <f t="shared" si="7"/>
        <v>0</v>
      </c>
    </row>
    <row r="432" spans="9:9">
      <c r="I432" s="84">
        <f t="shared" si="7"/>
        <v>0</v>
      </c>
    </row>
    <row r="433" spans="9:9">
      <c r="I433" s="84">
        <f t="shared" si="7"/>
        <v>0</v>
      </c>
    </row>
    <row r="434" spans="9:9">
      <c r="I434" s="84">
        <f t="shared" si="7"/>
        <v>0</v>
      </c>
    </row>
    <row r="435" spans="9:9">
      <c r="I435" s="84">
        <f t="shared" si="7"/>
        <v>0</v>
      </c>
    </row>
    <row r="436" spans="9:9">
      <c r="I436" s="84">
        <f t="shared" si="7"/>
        <v>0</v>
      </c>
    </row>
    <row r="437" spans="9:9">
      <c r="I437" s="84">
        <f t="shared" si="7"/>
        <v>0</v>
      </c>
    </row>
    <row r="438" spans="9:9">
      <c r="I438" s="84">
        <f t="shared" si="7"/>
        <v>0</v>
      </c>
    </row>
    <row r="439" spans="9:9">
      <c r="I439" s="84">
        <f t="shared" si="7"/>
        <v>0</v>
      </c>
    </row>
    <row r="440" spans="9:9">
      <c r="I440" s="84">
        <f t="shared" si="7"/>
        <v>0</v>
      </c>
    </row>
    <row r="441" spans="9:9">
      <c r="I441" s="84">
        <f t="shared" si="7"/>
        <v>0</v>
      </c>
    </row>
    <row r="442" spans="9:9">
      <c r="I442" s="84">
        <f t="shared" si="7"/>
        <v>0</v>
      </c>
    </row>
    <row r="443" spans="9:9">
      <c r="I443" s="84">
        <f t="shared" si="7"/>
        <v>0</v>
      </c>
    </row>
    <row r="444" spans="9:9">
      <c r="I444" s="84">
        <f t="shared" si="7"/>
        <v>0</v>
      </c>
    </row>
    <row r="445" spans="9:9">
      <c r="I445" s="84">
        <f t="shared" si="7"/>
        <v>0</v>
      </c>
    </row>
    <row r="446" spans="9:9">
      <c r="I446" s="84">
        <f t="shared" si="7"/>
        <v>0</v>
      </c>
    </row>
    <row r="447" spans="9:9">
      <c r="I447" s="84">
        <f t="shared" si="7"/>
        <v>0</v>
      </c>
    </row>
    <row r="448" spans="9:9">
      <c r="I448" s="84">
        <f t="shared" si="7"/>
        <v>0</v>
      </c>
    </row>
    <row r="449" spans="9:9">
      <c r="I449" s="84">
        <f t="shared" si="7"/>
        <v>0</v>
      </c>
    </row>
    <row r="450" spans="9:9">
      <c r="I450" s="84">
        <f t="shared" si="7"/>
        <v>0</v>
      </c>
    </row>
    <row r="451" spans="9:9">
      <c r="I451" s="84">
        <f t="shared" si="7"/>
        <v>0</v>
      </c>
    </row>
    <row r="452" spans="9:9">
      <c r="I452" s="84">
        <f t="shared" si="7"/>
        <v>0</v>
      </c>
    </row>
    <row r="453" spans="9:9">
      <c r="I453" s="84">
        <f t="shared" si="7"/>
        <v>0</v>
      </c>
    </row>
    <row r="454" spans="9:9">
      <c r="I454" s="84">
        <f t="shared" si="7"/>
        <v>0</v>
      </c>
    </row>
    <row r="455" spans="9:9">
      <c r="I455" s="84">
        <f t="shared" si="7"/>
        <v>0</v>
      </c>
    </row>
    <row r="456" spans="9:9">
      <c r="I456" s="84">
        <f t="shared" si="7"/>
        <v>0</v>
      </c>
    </row>
    <row r="457" spans="9:9">
      <c r="I457" s="84">
        <f t="shared" si="7"/>
        <v>0</v>
      </c>
    </row>
    <row r="458" spans="9:9">
      <c r="I458" s="84">
        <f t="shared" si="7"/>
        <v>0</v>
      </c>
    </row>
    <row r="459" spans="9:9">
      <c r="I459" s="84">
        <f t="shared" si="7"/>
        <v>0</v>
      </c>
    </row>
    <row r="460" spans="9:9">
      <c r="I460" s="84">
        <f t="shared" si="7"/>
        <v>0</v>
      </c>
    </row>
    <row r="461" spans="9:9">
      <c r="I461" s="84">
        <f t="shared" si="7"/>
        <v>0</v>
      </c>
    </row>
    <row r="462" spans="9:9">
      <c r="I462" s="84">
        <f t="shared" si="7"/>
        <v>0</v>
      </c>
    </row>
    <row r="463" spans="9:9">
      <c r="I463" s="84">
        <f t="shared" ref="I463:I500" si="8">H463-G463</f>
        <v>0</v>
      </c>
    </row>
    <row r="464" spans="9:9">
      <c r="I464" s="84">
        <f t="shared" si="8"/>
        <v>0</v>
      </c>
    </row>
    <row r="465" spans="9:9">
      <c r="I465" s="84">
        <f t="shared" si="8"/>
        <v>0</v>
      </c>
    </row>
    <row r="466" spans="9:9">
      <c r="I466" s="84">
        <f t="shared" si="8"/>
        <v>0</v>
      </c>
    </row>
    <row r="467" spans="9:9">
      <c r="I467" s="84">
        <f t="shared" si="8"/>
        <v>0</v>
      </c>
    </row>
    <row r="468" spans="9:9">
      <c r="I468" s="84">
        <f t="shared" si="8"/>
        <v>0</v>
      </c>
    </row>
    <row r="469" spans="9:9">
      <c r="I469" s="84">
        <f t="shared" si="8"/>
        <v>0</v>
      </c>
    </row>
    <row r="470" spans="9:9">
      <c r="I470" s="84">
        <f t="shared" si="8"/>
        <v>0</v>
      </c>
    </row>
    <row r="471" spans="9:9">
      <c r="I471" s="84">
        <f t="shared" si="8"/>
        <v>0</v>
      </c>
    </row>
    <row r="472" spans="9:9">
      <c r="I472" s="84">
        <f t="shared" si="8"/>
        <v>0</v>
      </c>
    </row>
    <row r="473" spans="9:9">
      <c r="I473" s="84">
        <f t="shared" si="8"/>
        <v>0</v>
      </c>
    </row>
    <row r="474" spans="9:9">
      <c r="I474" s="84">
        <f t="shared" si="8"/>
        <v>0</v>
      </c>
    </row>
    <row r="475" spans="9:9">
      <c r="I475" s="84">
        <f t="shared" si="8"/>
        <v>0</v>
      </c>
    </row>
    <row r="476" spans="9:9">
      <c r="I476" s="84">
        <f t="shared" si="8"/>
        <v>0</v>
      </c>
    </row>
    <row r="477" spans="9:9">
      <c r="I477" s="84">
        <f t="shared" si="8"/>
        <v>0</v>
      </c>
    </row>
    <row r="478" spans="9:9">
      <c r="I478" s="84">
        <f t="shared" si="8"/>
        <v>0</v>
      </c>
    </row>
    <row r="479" spans="9:9">
      <c r="I479" s="84">
        <f t="shared" si="8"/>
        <v>0</v>
      </c>
    </row>
    <row r="480" spans="9:9">
      <c r="I480" s="84">
        <f t="shared" si="8"/>
        <v>0</v>
      </c>
    </row>
    <row r="481" spans="9:9">
      <c r="I481" s="84">
        <f t="shared" si="8"/>
        <v>0</v>
      </c>
    </row>
    <row r="482" spans="9:9">
      <c r="I482" s="84">
        <f t="shared" si="8"/>
        <v>0</v>
      </c>
    </row>
    <row r="483" spans="9:9">
      <c r="I483" s="84">
        <f t="shared" si="8"/>
        <v>0</v>
      </c>
    </row>
    <row r="484" spans="9:9">
      <c r="I484" s="84">
        <f t="shared" si="8"/>
        <v>0</v>
      </c>
    </row>
    <row r="485" spans="9:9">
      <c r="I485" s="84">
        <f t="shared" si="8"/>
        <v>0</v>
      </c>
    </row>
    <row r="486" spans="9:9">
      <c r="I486" s="84">
        <f t="shared" si="8"/>
        <v>0</v>
      </c>
    </row>
    <row r="487" spans="9:9">
      <c r="I487" s="84">
        <f t="shared" si="8"/>
        <v>0</v>
      </c>
    </row>
    <row r="488" spans="9:9">
      <c r="I488" s="84">
        <f t="shared" si="8"/>
        <v>0</v>
      </c>
    </row>
    <row r="489" spans="9:9">
      <c r="I489" s="84">
        <f t="shared" si="8"/>
        <v>0</v>
      </c>
    </row>
    <row r="490" spans="9:9">
      <c r="I490" s="84">
        <f t="shared" si="8"/>
        <v>0</v>
      </c>
    </row>
    <row r="491" spans="9:9">
      <c r="I491" s="84">
        <f t="shared" si="8"/>
        <v>0</v>
      </c>
    </row>
    <row r="492" spans="9:9">
      <c r="I492" s="84">
        <f t="shared" si="8"/>
        <v>0</v>
      </c>
    </row>
    <row r="493" spans="9:9">
      <c r="I493" s="84">
        <f t="shared" si="8"/>
        <v>0</v>
      </c>
    </row>
    <row r="494" spans="9:9">
      <c r="I494" s="84">
        <f t="shared" si="8"/>
        <v>0</v>
      </c>
    </row>
    <row r="495" spans="9:9">
      <c r="I495" s="84">
        <f t="shared" si="8"/>
        <v>0</v>
      </c>
    </row>
    <row r="496" spans="9:9">
      <c r="I496" s="84">
        <f t="shared" si="8"/>
        <v>0</v>
      </c>
    </row>
    <row r="497" spans="9:9">
      <c r="I497" s="84">
        <f t="shared" si="8"/>
        <v>0</v>
      </c>
    </row>
    <row r="498" spans="9:9">
      <c r="I498" s="84">
        <f t="shared" si="8"/>
        <v>0</v>
      </c>
    </row>
    <row r="499" spans="9:9">
      <c r="I499" s="84">
        <f t="shared" si="8"/>
        <v>0</v>
      </c>
    </row>
    <row r="500" spans="9:9">
      <c r="I500" s="84">
        <f t="shared" si="8"/>
        <v>0</v>
      </c>
    </row>
  </sheetData>
  <mergeCells count="29">
    <mergeCell ref="BF10:BF13"/>
    <mergeCell ref="AK11:AK13"/>
    <mergeCell ref="BD11:BD13"/>
    <mergeCell ref="P12:R12"/>
    <mergeCell ref="S12:U12"/>
    <mergeCell ref="V12:X12"/>
    <mergeCell ref="Y12:AA12"/>
    <mergeCell ref="AB12:AD12"/>
    <mergeCell ref="AE10:BE10"/>
    <mergeCell ref="BE11:BE13"/>
    <mergeCell ref="AE11:AJ12"/>
    <mergeCell ref="AL11:BC11"/>
    <mergeCell ref="AX12:AZ12"/>
    <mergeCell ref="BA12:BC12"/>
    <mergeCell ref="AL12:AN12"/>
    <mergeCell ref="AO12:AQ12"/>
    <mergeCell ref="AR12:AT12"/>
    <mergeCell ref="AU12:AW12"/>
    <mergeCell ref="F12:I12"/>
    <mergeCell ref="A10:A13"/>
    <mergeCell ref="D10:D13"/>
    <mergeCell ref="L12:L13"/>
    <mergeCell ref="M12:O12"/>
    <mergeCell ref="L10:AD11"/>
    <mergeCell ref="J12:K12"/>
    <mergeCell ref="B10:B13"/>
    <mergeCell ref="C10:C13"/>
    <mergeCell ref="E10:E13"/>
    <mergeCell ref="F10:K11"/>
  </mergeCells>
  <conditionalFormatting sqref="AN13">
    <cfRule type="cellIs" dxfId="45" priority="52" operator="lessThan">
      <formula>0</formula>
    </cfRule>
  </conditionalFormatting>
  <conditionalFormatting sqref="AQ13">
    <cfRule type="cellIs" dxfId="44" priority="31" operator="lessThan">
      <formula>0</formula>
    </cfRule>
  </conditionalFormatting>
  <conditionalFormatting sqref="AL13">
    <cfRule type="cellIs" dxfId="43" priority="50" operator="lessThan">
      <formula>0</formula>
    </cfRule>
  </conditionalFormatting>
  <conditionalFormatting sqref="AN13">
    <cfRule type="cellIs" dxfId="42" priority="49" operator="lessThan">
      <formula>0</formula>
    </cfRule>
  </conditionalFormatting>
  <conditionalFormatting sqref="AS13">
    <cfRule type="cellIs" dxfId="41" priority="23" operator="lessThan">
      <formula>0</formula>
    </cfRule>
  </conditionalFormatting>
  <conditionalFormatting sqref="AS13">
    <cfRule type="cellIs" dxfId="40" priority="22" operator="lessThan">
      <formula>0</formula>
    </cfRule>
  </conditionalFormatting>
  <conditionalFormatting sqref="AW13">
    <cfRule type="cellIs" dxfId="39" priority="21" operator="lessThan">
      <formula>0</formula>
    </cfRule>
  </conditionalFormatting>
  <conditionalFormatting sqref="AR13">
    <cfRule type="cellIs" dxfId="38" priority="25" operator="lessThan">
      <formula>0</formula>
    </cfRule>
  </conditionalFormatting>
  <conditionalFormatting sqref="AT13">
    <cfRule type="cellIs" dxfId="37" priority="24" operator="lessThan">
      <formula>0</formula>
    </cfRule>
  </conditionalFormatting>
  <conditionalFormatting sqref="AP13">
    <cfRule type="cellIs" dxfId="36" priority="27" operator="lessThan">
      <formula>0</formula>
    </cfRule>
  </conditionalFormatting>
  <conditionalFormatting sqref="AT13">
    <cfRule type="cellIs" dxfId="35" priority="26" operator="lessThan">
      <formula>0</formula>
    </cfRule>
  </conditionalFormatting>
  <conditionalFormatting sqref="AQ13">
    <cfRule type="cellIs" dxfId="34" priority="29" operator="lessThan">
      <formula>0</formula>
    </cfRule>
  </conditionalFormatting>
  <conditionalFormatting sqref="AP13">
    <cfRule type="cellIs" dxfId="33" priority="28" operator="lessThan">
      <formula>0</formula>
    </cfRule>
  </conditionalFormatting>
  <conditionalFormatting sqref="AO13">
    <cfRule type="cellIs" dxfId="32" priority="30" operator="lessThan">
      <formula>0</formula>
    </cfRule>
  </conditionalFormatting>
  <conditionalFormatting sqref="BC13">
    <cfRule type="cellIs" dxfId="31" priority="9" operator="lessThan">
      <formula>0</formula>
    </cfRule>
  </conditionalFormatting>
  <conditionalFormatting sqref="AM13">
    <cfRule type="cellIs" dxfId="30" priority="33" operator="lessThan">
      <formula>0</formula>
    </cfRule>
  </conditionalFormatting>
  <conditionalFormatting sqref="AM13">
    <cfRule type="cellIs" dxfId="29" priority="32" operator="lessThan">
      <formula>0</formula>
    </cfRule>
  </conditionalFormatting>
  <conditionalFormatting sqref="AU13">
    <cfRule type="cellIs" dxfId="28" priority="20" operator="lessThan">
      <formula>0</formula>
    </cfRule>
  </conditionalFormatting>
  <conditionalFormatting sqref="AW13">
    <cfRule type="cellIs" dxfId="27" priority="19" operator="lessThan">
      <formula>0</formula>
    </cfRule>
  </conditionalFormatting>
  <conditionalFormatting sqref="AV13">
    <cfRule type="cellIs" dxfId="26" priority="18" operator="lessThan">
      <formula>0</formula>
    </cfRule>
  </conditionalFormatting>
  <conditionalFormatting sqref="AV13">
    <cfRule type="cellIs" dxfId="25" priority="17" operator="lessThan">
      <formula>0</formula>
    </cfRule>
  </conditionalFormatting>
  <conditionalFormatting sqref="AZ13">
    <cfRule type="cellIs" dxfId="24" priority="16" operator="lessThan">
      <formula>0</formula>
    </cfRule>
  </conditionalFormatting>
  <conditionalFormatting sqref="AX13">
    <cfRule type="cellIs" dxfId="23" priority="15" operator="lessThan">
      <formula>0</formula>
    </cfRule>
  </conditionalFormatting>
  <conditionalFormatting sqref="AZ13">
    <cfRule type="cellIs" dxfId="22" priority="14" operator="lessThan">
      <formula>0</formula>
    </cfRule>
  </conditionalFormatting>
  <conditionalFormatting sqref="AY13">
    <cfRule type="cellIs" dxfId="21" priority="13" operator="lessThan">
      <formula>0</formula>
    </cfRule>
  </conditionalFormatting>
  <conditionalFormatting sqref="AY13">
    <cfRule type="cellIs" dxfId="20" priority="12" operator="lessThan">
      <formula>0</formula>
    </cfRule>
  </conditionalFormatting>
  <conditionalFormatting sqref="BC13">
    <cfRule type="cellIs" dxfId="19" priority="11" operator="lessThan">
      <formula>0</formula>
    </cfRule>
  </conditionalFormatting>
  <conditionalFormatting sqref="BA13">
    <cfRule type="cellIs" dxfId="18" priority="10" operator="lessThan">
      <formula>0</formula>
    </cfRule>
  </conditionalFormatting>
  <conditionalFormatting sqref="BB13">
    <cfRule type="cellIs" dxfId="17" priority="8" operator="lessThan">
      <formula>0</formula>
    </cfRule>
  </conditionalFormatting>
  <conditionalFormatting sqref="BB13">
    <cfRule type="cellIs" dxfId="16" priority="7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9D56262-6745-4401-9B90-26A650F076EF}">
            <xm:f>Довідник!$B$4</xm:f>
            <x14:dxf>
              <font>
                <b/>
                <i val="0"/>
                <color rgb="FFFF0000"/>
              </font>
            </x14:dxf>
          </x14:cfRule>
          <x14:cfRule type="cellIs" priority="2" operator="equal" id="{192427B0-2384-448B-8CD2-8A0C7E73180E}">
            <xm:f>Довідник!$B$3</xm:f>
            <x14:dxf>
              <font>
                <b/>
                <i val="0"/>
                <color rgb="FF00B0F0"/>
              </font>
            </x14:dxf>
          </x14:cfRule>
          <x14:cfRule type="cellIs" priority="3" operator="equal" id="{B5C943D2-D596-4636-AA5E-3A946A014EB7}">
            <xm:f>Довідник!$B$2</xm:f>
            <x14:dxf>
              <font>
                <b/>
                <i val="0"/>
                <color theme="7"/>
              </font>
            </x14:dxf>
          </x14:cfRule>
          <xm:sqref>C14:C24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629446-3D21-4CE6-A8B8-783EF8F73806}">
          <x14:formula1>
            <xm:f>Довідник!$J$2:$J$4</xm:f>
          </x14:formula1>
          <xm:sqref>J14:K24</xm:sqref>
        </x14:dataValidation>
        <x14:dataValidation type="list" allowBlank="1" showInputMessage="1" showErrorMessage="1" xr:uid="{06E9A97C-374B-48C7-9DF7-25609BB38C7D}">
          <x14:formula1>
            <xm:f>Довідник!$B$2:$B$5</xm:f>
          </x14:formula1>
          <xm:sqref>C14:C24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9"/>
  <sheetViews>
    <sheetView zoomScale="50" zoomScaleNormal="50" workbookViewId="0">
      <pane xSplit="5" topLeftCell="F1" activePane="topRight" state="frozen"/>
      <selection pane="topRight" activeCell="B11" sqref="B11"/>
    </sheetView>
  </sheetViews>
  <sheetFormatPr defaultColWidth="9.08984375" defaultRowHeight="14.5"/>
  <cols>
    <col min="1" max="1" width="6.6328125" style="86" bestFit="1" customWidth="1"/>
    <col min="2" max="2" width="30" style="86" customWidth="1"/>
    <col min="3" max="3" width="12.36328125" style="86" customWidth="1"/>
    <col min="4" max="4" width="18.90625" style="86" bestFit="1" customWidth="1"/>
    <col min="5" max="5" width="12" style="86" customWidth="1"/>
    <col min="6" max="6" width="11.453125" style="86" customWidth="1"/>
    <col min="7" max="7" width="12.08984375" style="86" customWidth="1"/>
    <col min="8" max="8" width="12.54296875" style="86" customWidth="1"/>
    <col min="9" max="9" width="11.90625" style="86" customWidth="1"/>
    <col min="10" max="10" width="11.81640625" style="86" customWidth="1"/>
    <col min="11" max="11" width="13.1796875" style="86" customWidth="1"/>
    <col min="12" max="12" width="2.81640625" style="143" customWidth="1"/>
    <col min="13" max="13" width="8.453125" style="143" customWidth="1"/>
    <col min="14" max="17" width="11.1796875" style="86" customWidth="1"/>
    <col min="18" max="18" width="19.453125" style="86" customWidth="1"/>
    <col min="19" max="19" width="18.54296875" style="86" customWidth="1"/>
    <col min="20" max="20" width="15.36328125" style="86" customWidth="1"/>
    <col min="21" max="22" width="13.36328125" style="86" customWidth="1"/>
    <col min="23" max="23" width="18.08984375" style="86" customWidth="1"/>
    <col min="24" max="24" width="23.54296875" style="86" customWidth="1"/>
    <col min="25" max="25" width="15.36328125" style="86" customWidth="1"/>
    <col min="26" max="27" width="11.08984375" style="86" customWidth="1"/>
    <col min="28" max="28" width="13.08984375" style="86" customWidth="1"/>
    <col min="29" max="30" width="11.08984375" style="86" customWidth="1"/>
    <col min="31" max="31" width="14.08984375" style="86" customWidth="1"/>
    <col min="32" max="32" width="48.6328125" style="86" customWidth="1"/>
    <col min="33" max="16384" width="9.08984375" style="86"/>
  </cols>
  <sheetData>
    <row r="1" spans="1:32" s="112" customFormat="1">
      <c r="A1" s="5" t="str">
        <f>Титульна!B4</f>
        <v>Реєстр змін раціону годівлі тварин</v>
      </c>
      <c r="B1" s="63"/>
      <c r="C1" s="16"/>
      <c r="D1" s="40" t="s">
        <v>40</v>
      </c>
      <c r="E1" s="114"/>
      <c r="L1" s="142"/>
      <c r="M1" s="142"/>
    </row>
    <row r="2" spans="1:32" s="112" customFormat="1">
      <c r="A2" s="5" t="str">
        <f>Титульна!B7&amp;"  "&amp;Титульна!D7&amp;"   "&amp;Титульна!B8&amp;"  "&amp;Титульна!D8</f>
        <v>Господарство:     Рік:  2021</v>
      </c>
      <c r="B2" s="68"/>
      <c r="C2" s="4"/>
      <c r="D2" s="4"/>
      <c r="L2" s="142"/>
      <c r="M2" s="142"/>
    </row>
    <row r="3" spans="1:32" s="112" customFormat="1">
      <c r="L3" s="142"/>
      <c r="M3" s="142"/>
    </row>
    <row r="4" spans="1:32" s="112" customFormat="1" ht="15" thickBot="1">
      <c r="L4" s="142"/>
      <c r="M4" s="142"/>
    </row>
    <row r="5" spans="1:32" ht="23.25" customHeight="1">
      <c r="A5" s="215" t="s">
        <v>4</v>
      </c>
      <c r="B5" s="218" t="s">
        <v>64</v>
      </c>
      <c r="C5" s="221" t="s">
        <v>20</v>
      </c>
      <c r="D5" s="224" t="s">
        <v>63</v>
      </c>
      <c r="E5" s="227" t="s">
        <v>65</v>
      </c>
      <c r="F5" s="230" t="s">
        <v>16</v>
      </c>
      <c r="G5" s="231"/>
      <c r="H5" s="231"/>
      <c r="I5" s="231"/>
      <c r="J5" s="231"/>
      <c r="K5" s="232"/>
      <c r="L5" s="236" t="s">
        <v>84</v>
      </c>
      <c r="M5" s="237"/>
      <c r="N5" s="237"/>
      <c r="O5" s="237"/>
      <c r="P5" s="237"/>
      <c r="Q5" s="237"/>
      <c r="R5" s="237"/>
      <c r="S5" s="238"/>
      <c r="T5" s="250" t="s">
        <v>78</v>
      </c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47" t="s">
        <v>72</v>
      </c>
    </row>
    <row r="6" spans="1:32" ht="23.25" customHeight="1">
      <c r="A6" s="216"/>
      <c r="B6" s="219"/>
      <c r="C6" s="222"/>
      <c r="D6" s="225"/>
      <c r="E6" s="228"/>
      <c r="F6" s="233"/>
      <c r="G6" s="234"/>
      <c r="H6" s="234"/>
      <c r="I6" s="234"/>
      <c r="J6" s="234"/>
      <c r="K6" s="235"/>
      <c r="L6" s="239"/>
      <c r="M6" s="240"/>
      <c r="N6" s="240"/>
      <c r="O6" s="240"/>
      <c r="P6" s="240"/>
      <c r="Q6" s="240"/>
      <c r="R6" s="240"/>
      <c r="S6" s="241"/>
      <c r="T6" s="252" t="s">
        <v>80</v>
      </c>
      <c r="U6" s="253"/>
      <c r="V6" s="253"/>
      <c r="W6" s="253"/>
      <c r="X6" s="253"/>
      <c r="Y6" s="253"/>
      <c r="Z6" s="254" t="s">
        <v>85</v>
      </c>
      <c r="AA6" s="243"/>
      <c r="AB6" s="243"/>
      <c r="AC6" s="243"/>
      <c r="AD6" s="243"/>
      <c r="AE6" s="255"/>
      <c r="AF6" s="248"/>
    </row>
    <row r="7" spans="1:32" ht="28.5" customHeight="1">
      <c r="A7" s="216"/>
      <c r="B7" s="219"/>
      <c r="C7" s="222"/>
      <c r="D7" s="225"/>
      <c r="E7" s="228"/>
      <c r="F7" s="210" t="s">
        <v>9</v>
      </c>
      <c r="G7" s="211"/>
      <c r="H7" s="211"/>
      <c r="I7" s="211"/>
      <c r="J7" s="211" t="s">
        <v>17</v>
      </c>
      <c r="K7" s="212"/>
      <c r="L7" s="242" t="s">
        <v>81</v>
      </c>
      <c r="M7" s="243"/>
      <c r="N7" s="243"/>
      <c r="O7" s="243"/>
      <c r="P7" s="243"/>
      <c r="Q7" s="244"/>
      <c r="R7" s="213" t="s">
        <v>83</v>
      </c>
      <c r="S7" s="214"/>
      <c r="T7" s="213"/>
      <c r="U7" s="214"/>
      <c r="V7" s="214"/>
      <c r="W7" s="214"/>
      <c r="X7" s="214"/>
      <c r="Y7" s="214"/>
      <c r="Z7" s="255" t="s">
        <v>86</v>
      </c>
      <c r="AA7" s="255"/>
      <c r="AB7" s="214"/>
      <c r="AC7" s="214" t="s">
        <v>83</v>
      </c>
      <c r="AD7" s="214"/>
      <c r="AE7" s="214"/>
      <c r="AF7" s="248"/>
    </row>
    <row r="8" spans="1:32" ht="45.75" customHeight="1" thickBot="1">
      <c r="A8" s="217"/>
      <c r="B8" s="220"/>
      <c r="C8" s="223"/>
      <c r="D8" s="226"/>
      <c r="E8" s="229"/>
      <c r="F8" s="87" t="s">
        <v>13</v>
      </c>
      <c r="G8" s="88" t="s">
        <v>14</v>
      </c>
      <c r="H8" s="88" t="s">
        <v>15</v>
      </c>
      <c r="I8" s="88" t="s">
        <v>23</v>
      </c>
      <c r="J8" s="88" t="s">
        <v>13</v>
      </c>
      <c r="K8" s="89" t="s">
        <v>15</v>
      </c>
      <c r="L8" s="245" t="s">
        <v>114</v>
      </c>
      <c r="M8" s="246"/>
      <c r="N8" s="140" t="s">
        <v>112</v>
      </c>
      <c r="O8" s="140" t="s">
        <v>111</v>
      </c>
      <c r="P8" s="141" t="s">
        <v>89</v>
      </c>
      <c r="Q8" s="88" t="s">
        <v>23</v>
      </c>
      <c r="R8" s="140" t="s">
        <v>116</v>
      </c>
      <c r="S8" s="101" t="s">
        <v>117</v>
      </c>
      <c r="T8" s="98" t="s">
        <v>36</v>
      </c>
      <c r="U8" s="90" t="s">
        <v>73</v>
      </c>
      <c r="V8" s="90" t="s">
        <v>34</v>
      </c>
      <c r="W8" s="90" t="s">
        <v>79</v>
      </c>
      <c r="X8" s="90" t="s">
        <v>88</v>
      </c>
      <c r="Y8" s="90" t="s">
        <v>74</v>
      </c>
      <c r="Z8" s="90" t="s">
        <v>25</v>
      </c>
      <c r="AA8" s="91" t="s">
        <v>76</v>
      </c>
      <c r="AB8" s="91" t="s">
        <v>75</v>
      </c>
      <c r="AC8" s="90" t="s">
        <v>25</v>
      </c>
      <c r="AD8" s="91" t="s">
        <v>76</v>
      </c>
      <c r="AE8" s="91" t="s">
        <v>75</v>
      </c>
      <c r="AF8" s="249"/>
    </row>
    <row r="9" spans="1:32" ht="63" customHeight="1">
      <c r="A9" s="92">
        <v>1</v>
      </c>
      <c r="B9" s="102" t="s">
        <v>91</v>
      </c>
      <c r="C9" s="44" t="s">
        <v>6</v>
      </c>
      <c r="D9" s="93">
        <v>44182</v>
      </c>
      <c r="E9" s="94" t="s">
        <v>82</v>
      </c>
      <c r="F9" s="84">
        <v>32</v>
      </c>
      <c r="G9" s="84">
        <v>28</v>
      </c>
      <c r="H9" s="84">
        <v>35</v>
      </c>
      <c r="I9" s="84">
        <f>H9-G9</f>
        <v>7</v>
      </c>
      <c r="J9" s="15" t="s">
        <v>48</v>
      </c>
      <c r="K9" s="107" t="s">
        <v>48</v>
      </c>
      <c r="L9" s="147" t="s">
        <v>113</v>
      </c>
      <c r="M9" s="148">
        <v>1000</v>
      </c>
      <c r="N9" s="139"/>
      <c r="O9" s="139"/>
      <c r="P9" s="84">
        <v>650</v>
      </c>
      <c r="Q9" s="84">
        <f>IF(M9&lt;&gt;"",P9-M9,IF(P9&lt;N9,P9-N9,IF(P9&gt;O9,P9-O9,)))</f>
        <v>-350</v>
      </c>
      <c r="R9" s="84">
        <f>F9*1000/M9</f>
        <v>32</v>
      </c>
      <c r="S9" s="100">
        <f>G9*1000/P9</f>
        <v>43.07692307692308</v>
      </c>
      <c r="T9" s="95">
        <v>44197</v>
      </c>
      <c r="U9" s="95">
        <v>44228</v>
      </c>
      <c r="V9" s="99">
        <f>U9-T9</f>
        <v>31</v>
      </c>
      <c r="W9" s="99">
        <v>200</v>
      </c>
      <c r="X9" s="99">
        <v>38</v>
      </c>
      <c r="Y9" s="99">
        <f>(X9-G9)*V9*W9</f>
        <v>62000</v>
      </c>
      <c r="Z9" s="99">
        <v>980</v>
      </c>
      <c r="AA9" s="99">
        <f>IF(M9&lt;&gt;"",Z9-M9,IF(Z9&lt;N9,Z9-N9,IF(Z9&gt;O9,Z9-O9,)))</f>
        <v>-20</v>
      </c>
      <c r="AB9" s="99">
        <f>Z9-P9</f>
        <v>330</v>
      </c>
      <c r="AC9" s="100">
        <f>X9*1000/Z9</f>
        <v>38.775510204081634</v>
      </c>
      <c r="AD9" s="100">
        <f>AC9-F9</f>
        <v>6.775510204081634</v>
      </c>
      <c r="AE9" s="100">
        <f>AC9-S9</f>
        <v>-4.3014128728414462</v>
      </c>
      <c r="AF9" s="102" t="s">
        <v>90</v>
      </c>
    </row>
    <row r="10" spans="1:32" ht="29">
      <c r="A10" s="92">
        <v>2</v>
      </c>
      <c r="B10" s="102" t="s">
        <v>122</v>
      </c>
      <c r="C10" s="44" t="s">
        <v>6</v>
      </c>
      <c r="D10" s="93">
        <v>44183</v>
      </c>
      <c r="E10" s="94" t="s">
        <v>119</v>
      </c>
      <c r="F10" s="84">
        <v>32</v>
      </c>
      <c r="G10" s="84">
        <v>28</v>
      </c>
      <c r="H10" s="84">
        <v>35</v>
      </c>
      <c r="I10" s="84">
        <f t="shared" ref="I10:I11" si="0">H10-G10</f>
        <v>7</v>
      </c>
      <c r="J10" s="15" t="s">
        <v>48</v>
      </c>
      <c r="K10" s="107" t="s">
        <v>48</v>
      </c>
      <c r="L10" s="144"/>
      <c r="M10" s="145"/>
      <c r="N10" s="85">
        <v>720</v>
      </c>
      <c r="O10" s="85">
        <v>800</v>
      </c>
      <c r="P10" s="85">
        <v>800</v>
      </c>
      <c r="Q10" s="84">
        <f t="shared" ref="Q10:Q19" si="1">IF(M10&lt;&gt;"",P10-M10,IF(P10&lt;N10,P10-N10,IF(P10&gt;O10,P10-O10,)))</f>
        <v>0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</row>
    <row r="11" spans="1:32" ht="43.5">
      <c r="A11" s="92">
        <v>3</v>
      </c>
      <c r="B11" s="102" t="s">
        <v>118</v>
      </c>
      <c r="C11" s="44" t="s">
        <v>6</v>
      </c>
      <c r="D11" s="93">
        <v>44184</v>
      </c>
      <c r="E11" s="94" t="s">
        <v>120</v>
      </c>
      <c r="F11" s="84">
        <v>32</v>
      </c>
      <c r="G11" s="84">
        <v>28</v>
      </c>
      <c r="H11" s="84">
        <v>35</v>
      </c>
      <c r="I11" s="84">
        <f t="shared" si="0"/>
        <v>7</v>
      </c>
      <c r="J11" s="15" t="s">
        <v>48</v>
      </c>
      <c r="K11" s="107" t="s">
        <v>48</v>
      </c>
      <c r="L11" s="144"/>
      <c r="M11" s="145"/>
      <c r="N11" s="85">
        <v>750</v>
      </c>
      <c r="O11" s="85">
        <v>800</v>
      </c>
      <c r="P11" s="85">
        <v>1050</v>
      </c>
      <c r="Q11" s="84">
        <f t="shared" si="1"/>
        <v>250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149" t="s">
        <v>121</v>
      </c>
    </row>
    <row r="12" spans="1:32">
      <c r="A12" s="96"/>
      <c r="B12" s="85"/>
      <c r="C12" s="97"/>
      <c r="D12" s="97"/>
      <c r="E12" s="85"/>
      <c r="F12" s="85"/>
      <c r="G12" s="85"/>
      <c r="H12" s="85"/>
      <c r="I12" s="85"/>
      <c r="J12" s="85"/>
      <c r="K12" s="85"/>
      <c r="L12" s="146"/>
      <c r="M12" s="97"/>
      <c r="N12" s="85"/>
      <c r="O12" s="85"/>
      <c r="P12" s="85"/>
      <c r="Q12" s="84">
        <f t="shared" si="1"/>
        <v>0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1:32">
      <c r="A13" s="96"/>
      <c r="B13" s="85"/>
      <c r="C13" s="97"/>
      <c r="D13" s="97"/>
      <c r="E13" s="85"/>
      <c r="F13" s="85"/>
      <c r="G13" s="85"/>
      <c r="H13" s="85"/>
      <c r="I13" s="85"/>
      <c r="J13" s="85"/>
      <c r="K13" s="85"/>
      <c r="L13" s="146"/>
      <c r="M13" s="97"/>
      <c r="N13" s="85"/>
      <c r="O13" s="85"/>
      <c r="P13" s="85"/>
      <c r="Q13" s="84">
        <f t="shared" si="1"/>
        <v>0</v>
      </c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1:32">
      <c r="A14" s="96"/>
      <c r="B14" s="85"/>
      <c r="C14" s="97"/>
      <c r="D14" s="97"/>
      <c r="E14" s="85"/>
      <c r="F14" s="85"/>
      <c r="G14" s="85"/>
      <c r="H14" s="85"/>
      <c r="I14" s="85"/>
      <c r="J14" s="85"/>
      <c r="K14" s="85"/>
      <c r="L14" s="146"/>
      <c r="M14" s="97"/>
      <c r="N14" s="85"/>
      <c r="O14" s="85"/>
      <c r="P14" s="85"/>
      <c r="Q14" s="84">
        <f t="shared" si="1"/>
        <v>0</v>
      </c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</row>
    <row r="15" spans="1:32">
      <c r="A15" s="96"/>
      <c r="B15" s="85"/>
      <c r="C15" s="97"/>
      <c r="D15" s="97"/>
      <c r="E15" s="85"/>
      <c r="F15" s="85"/>
      <c r="G15" s="85"/>
      <c r="H15" s="85"/>
      <c r="I15" s="85"/>
      <c r="J15" s="85"/>
      <c r="K15" s="85"/>
      <c r="L15" s="146"/>
      <c r="M15" s="97"/>
      <c r="N15" s="85"/>
      <c r="O15" s="85"/>
      <c r="P15" s="85"/>
      <c r="Q15" s="84">
        <f t="shared" si="1"/>
        <v>0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2">
      <c r="A16" s="96"/>
      <c r="B16" s="85"/>
      <c r="C16" s="97"/>
      <c r="D16" s="97"/>
      <c r="E16" s="85"/>
      <c r="F16" s="85"/>
      <c r="G16" s="85"/>
      <c r="H16" s="85"/>
      <c r="I16" s="85"/>
      <c r="J16" s="85"/>
      <c r="K16" s="85"/>
      <c r="L16" s="146"/>
      <c r="M16" s="97"/>
      <c r="N16" s="85"/>
      <c r="O16" s="85"/>
      <c r="P16" s="85"/>
      <c r="Q16" s="84">
        <f t="shared" si="1"/>
        <v>0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2">
      <c r="A17" s="96"/>
      <c r="B17" s="85"/>
      <c r="C17" s="97"/>
      <c r="D17" s="97"/>
      <c r="E17" s="85"/>
      <c r="F17" s="85"/>
      <c r="G17" s="85"/>
      <c r="H17" s="85"/>
      <c r="I17" s="85"/>
      <c r="J17" s="85"/>
      <c r="K17" s="85"/>
      <c r="L17" s="146"/>
      <c r="M17" s="97"/>
      <c r="N17" s="85"/>
      <c r="O17" s="85"/>
      <c r="P17" s="85"/>
      <c r="Q17" s="84">
        <f t="shared" si="1"/>
        <v>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18" spans="1:32">
      <c r="A18" s="96"/>
      <c r="B18" s="85"/>
      <c r="C18" s="97"/>
      <c r="D18" s="97"/>
      <c r="E18" s="85"/>
      <c r="F18" s="85"/>
      <c r="G18" s="85"/>
      <c r="H18" s="85"/>
      <c r="I18" s="85"/>
      <c r="J18" s="85"/>
      <c r="K18" s="85"/>
      <c r="L18" s="146"/>
      <c r="M18" s="97"/>
      <c r="N18" s="85"/>
      <c r="O18" s="85"/>
      <c r="P18" s="85"/>
      <c r="Q18" s="84">
        <f t="shared" si="1"/>
        <v>0</v>
      </c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2">
      <c r="A19" s="96"/>
      <c r="B19" s="85"/>
      <c r="C19" s="97"/>
      <c r="D19" s="97"/>
      <c r="E19" s="85"/>
      <c r="F19" s="85"/>
      <c r="G19" s="85"/>
      <c r="H19" s="85"/>
      <c r="I19" s="85"/>
      <c r="J19" s="85"/>
      <c r="K19" s="85"/>
      <c r="L19" s="146"/>
      <c r="M19" s="97"/>
      <c r="N19" s="85"/>
      <c r="O19" s="85"/>
      <c r="P19" s="85"/>
      <c r="Q19" s="84">
        <f t="shared" si="1"/>
        <v>0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</sheetData>
  <mergeCells count="18">
    <mergeCell ref="AF5:AF8"/>
    <mergeCell ref="T5:AE5"/>
    <mergeCell ref="T6:Y7"/>
    <mergeCell ref="Z6:AE6"/>
    <mergeCell ref="Z7:AB7"/>
    <mergeCell ref="AC7:AE7"/>
    <mergeCell ref="F7:I7"/>
    <mergeCell ref="J7:K7"/>
    <mergeCell ref="R7:S7"/>
    <mergeCell ref="A5:A8"/>
    <mergeCell ref="B5:B8"/>
    <mergeCell ref="C5:C8"/>
    <mergeCell ref="D5:D8"/>
    <mergeCell ref="E5:E8"/>
    <mergeCell ref="F5:K6"/>
    <mergeCell ref="L5:S6"/>
    <mergeCell ref="L7:Q7"/>
    <mergeCell ref="L8:M8"/>
  </mergeCells>
  <conditionalFormatting sqref="AB8">
    <cfRule type="cellIs" dxfId="12" priority="33" operator="lessThan">
      <formula>0</formula>
    </cfRule>
  </conditionalFormatting>
  <conditionalFormatting sqref="AE8">
    <cfRule type="cellIs" dxfId="11" priority="28" operator="lessThan">
      <formula>0</formula>
    </cfRule>
  </conditionalFormatting>
  <conditionalFormatting sqref="Z8">
    <cfRule type="cellIs" dxfId="10" priority="32" operator="lessThan">
      <formula>0</formula>
    </cfRule>
  </conditionalFormatting>
  <conditionalFormatting sqref="AB8">
    <cfRule type="cellIs" dxfId="9" priority="31" operator="lessThan">
      <formula>0</formula>
    </cfRule>
  </conditionalFormatting>
  <conditionalFormatting sqref="AD8">
    <cfRule type="cellIs" dxfId="8" priority="24" operator="lessThan">
      <formula>0</formula>
    </cfRule>
  </conditionalFormatting>
  <conditionalFormatting sqref="AE8">
    <cfRule type="cellIs" dxfId="7" priority="26" operator="lessThan">
      <formula>0</formula>
    </cfRule>
  </conditionalFormatting>
  <conditionalFormatting sqref="AD8">
    <cfRule type="cellIs" dxfId="6" priority="25" operator="lessThan">
      <formula>0</formula>
    </cfRule>
  </conditionalFormatting>
  <conditionalFormatting sqref="AC8">
    <cfRule type="cellIs" dxfId="5" priority="27" operator="lessThan">
      <formula>0</formula>
    </cfRule>
  </conditionalFormatting>
  <conditionalFormatting sqref="AA8">
    <cfRule type="cellIs" dxfId="4" priority="30" operator="lessThan">
      <formula>0</formula>
    </cfRule>
  </conditionalFormatting>
  <conditionalFormatting sqref="AA8">
    <cfRule type="cellIs" dxfId="3" priority="29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A76D0A-B203-43B7-A13C-C482737E08AF}">
            <xm:f>Довідник!$B$4</xm:f>
            <x14:dxf>
              <font>
                <b/>
                <i val="0"/>
                <color rgb="FFFF0000"/>
              </font>
            </x14:dxf>
          </x14:cfRule>
          <x14:cfRule type="cellIs" priority="2" operator="equal" id="{8487A246-5BC1-4276-A882-707F8393AF20}">
            <xm:f>Довідник!$B$3</xm:f>
            <x14:dxf>
              <font>
                <b/>
                <i val="0"/>
                <color rgb="FF00B0F0"/>
              </font>
            </x14:dxf>
          </x14:cfRule>
          <x14:cfRule type="cellIs" priority="3" operator="equal" id="{54FE9B4D-694C-41FA-8626-014DF9A2A0BF}">
            <xm:f>Довідник!$B$2</xm:f>
            <x14:dxf>
              <font>
                <b/>
                <i val="0"/>
                <color theme="7"/>
              </font>
            </x14:dxf>
          </x14:cfRule>
          <xm:sqref>C9:C11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41CBA7-0F23-466B-84B1-F69527C2D8F7}">
          <x14:formula1>
            <xm:f>Довідник!$B$2:$B$5</xm:f>
          </x14:formula1>
          <xm:sqref>C9:C11</xm:sqref>
        </x14:dataValidation>
        <x14:dataValidation type="list" allowBlank="1" showInputMessage="1" showErrorMessage="1" xr:uid="{82124BC8-5DF7-47D2-BEB5-EAD2A2855156}">
          <x14:formula1>
            <xm:f>Довідник!$J$2:$J$4</xm:f>
          </x14:formula1>
          <xm:sqref>J9:K11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C49B-E710-4995-A2BF-3BD0C82286F5}">
  <dimension ref="B2:J5"/>
  <sheetViews>
    <sheetView workbookViewId="0">
      <selection activeCell="J2" sqref="J2:J4"/>
    </sheetView>
  </sheetViews>
  <sheetFormatPr defaultRowHeight="14.5"/>
  <cols>
    <col min="2" max="2" width="14.453125" customWidth="1"/>
    <col min="10" max="10" width="16.08984375" bestFit="1" customWidth="1"/>
  </cols>
  <sheetData>
    <row r="2" spans="2:10">
      <c r="B2" s="2" t="s">
        <v>7</v>
      </c>
      <c r="E2" s="2"/>
      <c r="F2" s="2" t="s">
        <v>53</v>
      </c>
      <c r="G2" s="2" t="s">
        <v>54</v>
      </c>
      <c r="J2" s="103" t="s">
        <v>48</v>
      </c>
    </row>
    <row r="3" spans="2:10">
      <c r="B3" s="2" t="s">
        <v>6</v>
      </c>
      <c r="E3" s="2" t="s">
        <v>0</v>
      </c>
      <c r="F3" s="2">
        <v>3.4</v>
      </c>
      <c r="G3" s="76">
        <v>0.4</v>
      </c>
      <c r="J3" s="104" t="s">
        <v>62</v>
      </c>
    </row>
    <row r="4" spans="2:10">
      <c r="B4" s="2" t="s">
        <v>8</v>
      </c>
      <c r="E4" s="2" t="s">
        <v>24</v>
      </c>
      <c r="F4" s="77">
        <v>3</v>
      </c>
      <c r="G4" s="76">
        <v>0.6</v>
      </c>
      <c r="J4" s="105" t="s">
        <v>61</v>
      </c>
    </row>
    <row r="5" spans="2:10">
      <c r="B5" s="2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1FC63199C03649969EDFA0D85B44FF" ma:contentTypeVersion="13" ma:contentTypeDescription="Create a new document." ma:contentTypeScope="" ma:versionID="011e4c5c351a7405ba65273e407a446d">
  <xsd:schema xmlns:xsd="http://www.w3.org/2001/XMLSchema" xmlns:xs="http://www.w3.org/2001/XMLSchema" xmlns:p="http://schemas.microsoft.com/office/2006/metadata/properties" xmlns:ns2="e1a9d1e7-907c-4013-9b20-0b0b55db5ca3" xmlns:ns3="15488db9-09e8-4a24-9ef6-f2f44237c106" targetNamespace="http://schemas.microsoft.com/office/2006/metadata/properties" ma:root="true" ma:fieldsID="4984e13e9ee56f00ef450c185d1c65a5" ns2:_="" ns3:_="">
    <xsd:import namespace="e1a9d1e7-907c-4013-9b20-0b0b55db5ca3"/>
    <xsd:import namespace="15488db9-09e8-4a24-9ef6-f2f44237c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9d1e7-907c-4013-9b20-0b0b55db5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88db9-09e8-4a24-9ef6-f2f44237c1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FC8D7-0658-483E-897E-808A524D3527}"/>
</file>

<file path=customXml/itemProps2.xml><?xml version="1.0" encoding="utf-8"?>
<ds:datastoreItem xmlns:ds="http://schemas.openxmlformats.org/officeDocument/2006/customXml" ds:itemID="{B84E19E3-7797-46A3-8958-CA3C538142ED}"/>
</file>

<file path=customXml/itemProps3.xml><?xml version="1.0" encoding="utf-8"?>
<ds:datastoreItem xmlns:ds="http://schemas.openxmlformats.org/officeDocument/2006/customXml" ds:itemID="{35B06197-0B12-4254-B79E-496CF3E749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Титульна</vt:lpstr>
      <vt:lpstr>Дійні</vt:lpstr>
      <vt:lpstr>Сухостій</vt:lpstr>
      <vt:lpstr>Молодняк</vt:lpstr>
      <vt:lpstr>Довідник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2021-11-17T11:19:01Z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0x010100691FC63199C03649969EDFA0D85B44FF</vt:lpwstr>
  </property>
</Properties>
</file>